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vartotojas\Documents\1_T_SPRENDIMAI\2026 m. sprendimai\SVP ivykdymo ataskaita\"/>
    </mc:Choice>
  </mc:AlternateContent>
  <xr:revisionPtr revIDLastSave="0" documentId="13_ncr:1_{48022EAF-1C35-4DC4-BD2A-E473996C8382}" xr6:coauthVersionLast="47" xr6:coauthVersionMax="47" xr10:uidLastSave="{00000000-0000-0000-0000-000000000000}"/>
  <bookViews>
    <workbookView xWindow="5085" yWindow="3510" windowWidth="21600" windowHeight="11385" activeTab="1" xr2:uid="{00000000-000D-0000-FFFF-FFFF00000000}"/>
  </bookViews>
  <sheets>
    <sheet name="Aprašymas" sheetId="3" r:id="rId1"/>
    <sheet name="Programos ataskaita" sheetId="2" r:id="rId2"/>
  </sheets>
  <calcPr calcId="191029"/>
</workbook>
</file>

<file path=xl/calcChain.xml><?xml version="1.0" encoding="utf-8"?>
<calcChain xmlns="http://schemas.openxmlformats.org/spreadsheetml/2006/main">
  <c r="F69" i="2" l="1"/>
  <c r="F67" i="2"/>
  <c r="F58" i="2"/>
  <c r="F59" i="2"/>
  <c r="F60" i="2"/>
  <c r="F62" i="2"/>
  <c r="F63" i="2"/>
  <c r="F64" i="2"/>
  <c r="F65" i="2"/>
  <c r="F57" i="2"/>
  <c r="F56" i="2"/>
  <c r="F53" i="2"/>
  <c r="F54" i="2"/>
  <c r="F55" i="2"/>
  <c r="F52" i="2"/>
  <c r="F49" i="2"/>
  <c r="F42" i="2"/>
  <c r="F44" i="2"/>
  <c r="F40" i="2"/>
  <c r="F34" i="2"/>
  <c r="F35" i="2"/>
  <c r="F36" i="2"/>
  <c r="F37" i="2"/>
  <c r="F33" i="2"/>
  <c r="F32" i="2"/>
  <c r="F28" i="2"/>
  <c r="F29" i="2"/>
  <c r="F30" i="2"/>
  <c r="F27" i="2"/>
  <c r="F21" i="2"/>
  <c r="F23" i="2"/>
  <c r="F20" i="2"/>
  <c r="F18" i="2"/>
  <c r="F17" i="2"/>
  <c r="F13" i="2"/>
  <c r="F9" i="2"/>
  <c r="F8" i="2"/>
  <c r="C9" i="2" l="1"/>
  <c r="D9" i="2"/>
  <c r="E9" i="2"/>
  <c r="C13" i="2"/>
  <c r="D13" i="2"/>
  <c r="E13" i="2"/>
  <c r="C18" i="2"/>
  <c r="D18" i="2"/>
  <c r="E18" i="2"/>
  <c r="C21" i="2"/>
  <c r="D21" i="2"/>
  <c r="E21" i="2"/>
  <c r="C25" i="2"/>
  <c r="D25" i="2"/>
  <c r="E25" i="2"/>
  <c r="F25" i="2" s="1"/>
  <c r="C32" i="2"/>
  <c r="D32" i="2"/>
  <c r="E32" i="2"/>
  <c r="C39" i="2"/>
  <c r="D39" i="2"/>
  <c r="E39" i="2"/>
  <c r="F39" i="2" s="1"/>
  <c r="C49" i="2"/>
  <c r="D49" i="2"/>
  <c r="E49" i="2"/>
  <c r="C57" i="2"/>
  <c r="D57" i="2"/>
  <c r="E57" i="2"/>
  <c r="C59" i="2"/>
  <c r="D59" i="2"/>
  <c r="E59" i="2"/>
  <c r="C61" i="2"/>
  <c r="D61" i="2"/>
  <c r="E61" i="2"/>
  <c r="C63" i="2"/>
  <c r="D63" i="2"/>
  <c r="E63" i="2"/>
  <c r="C65" i="2"/>
  <c r="D65" i="2"/>
  <c r="E65" i="2"/>
  <c r="C38" i="2" l="1"/>
  <c r="E38" i="2"/>
  <c r="D38" i="2"/>
  <c r="D56" i="2"/>
  <c r="D67" i="2" s="1"/>
  <c r="E56" i="2"/>
  <c r="E67" i="2" s="1"/>
  <c r="C56" i="2"/>
  <c r="C67" i="2" s="1"/>
  <c r="D8" i="2"/>
  <c r="D7" i="2" s="1"/>
  <c r="E8" i="2"/>
  <c r="E7" i="2" s="1"/>
  <c r="F7" i="2" s="1"/>
  <c r="C8" i="2"/>
  <c r="C7" i="2" s="1"/>
  <c r="F38" i="2" l="1"/>
  <c r="C6" i="2"/>
  <c r="E6" i="2"/>
  <c r="D6" i="2"/>
  <c r="F6" i="2" l="1"/>
</calcChain>
</file>

<file path=xl/sharedStrings.xml><?xml version="1.0" encoding="utf-8"?>
<sst xmlns="http://schemas.openxmlformats.org/spreadsheetml/2006/main" count="304" uniqueCount="218">
  <si>
    <t>Rodiklis</t>
  </si>
  <si>
    <t>Mato vnt.</t>
  </si>
  <si>
    <t>Planas</t>
  </si>
  <si>
    <t>005</t>
  </si>
  <si>
    <t>Ekonomikos ir verslo skatinimo programa</t>
  </si>
  <si>
    <t>005-01</t>
  </si>
  <si>
    <t>Sudaryti palankias sąlygas investicijoms pritraukti į rajoną ir gyventojų verslumui plėtotis</t>
  </si>
  <si>
    <t>005-01-01 (P)</t>
  </si>
  <si>
    <t>Skatinti smulkaus ir vidutinio verslo kūrimąsi ir plėtrą</t>
  </si>
  <si>
    <t>005-01-01-03 (TP)</t>
  </si>
  <si>
    <t>Verslumo skatinimas teikiant viešąsias paslaugas rajone</t>
  </si>
  <si>
    <t>Inkubacinių paslaugų teikimas</t>
  </si>
  <si>
    <t>vnt.</t>
  </si>
  <si>
    <t>80,00</t>
  </si>
  <si>
    <t>Konsultacijos verslo pradžios ir plėtros klausimais</t>
  </si>
  <si>
    <t>185,00</t>
  </si>
  <si>
    <t>Organizuota mokymų / seminarų</t>
  </si>
  <si>
    <t>19,00</t>
  </si>
  <si>
    <t>20,00</t>
  </si>
  <si>
    <t>Organizacinių paslaugų teikimas</t>
  </si>
  <si>
    <t>12,00</t>
  </si>
  <si>
    <t>005-01-01-04 (TP)</t>
  </si>
  <si>
    <t>Verslumo skatinimas įtraukiant į verslą kūrybinių industrijų atstovus</t>
  </si>
  <si>
    <t>Lengvatinė patalpų nuoma</t>
  </si>
  <si>
    <t>m 2</t>
  </si>
  <si>
    <t>1.094,00</t>
  </si>
  <si>
    <t>25,00</t>
  </si>
  <si>
    <t>Dalyvavimas mugėse, parodose, šventėse</t>
  </si>
  <si>
    <t>6,00</t>
  </si>
  <si>
    <t>Projektinė veikla (paraiškų pildymas, vykdymas)</t>
  </si>
  <si>
    <t>4,00</t>
  </si>
  <si>
    <t>005-01-01-07 (TP)</t>
  </si>
  <si>
    <t>Smulkiojo ir vidutinio verslo bei kaimo  plėtros programa</t>
  </si>
  <si>
    <t>Paremta SVV subjektų, ūkininkų, kooperatyvų</t>
  </si>
  <si>
    <t>110,00</t>
  </si>
  <si>
    <t>005-01-01-08 (TP)</t>
  </si>
  <si>
    <t>Projekto „Elektromobilių įkrovimo stotelių įrengimas Telšių mieste“ įgyvendinimas</t>
  </si>
  <si>
    <t>Apdraustos aikštelės</t>
  </si>
  <si>
    <t>2,00</t>
  </si>
  <si>
    <t>0,00</t>
  </si>
  <si>
    <t>Patenkintas elektromobilių pakrovimo poreikis</t>
  </si>
  <si>
    <t>proc.</t>
  </si>
  <si>
    <t>100,00</t>
  </si>
  <si>
    <t>005-01-01-09 (TE)</t>
  </si>
  <si>
    <t>Projekto „Darnaus judumo priemonių diegimas Telšių mieste“ įgyvendinimas</t>
  </si>
  <si>
    <t>Elektroninių švieslenčių sistemos palaikymo / serverių priežiūros paslaugų įvykdymas</t>
  </si>
  <si>
    <t>005-01-01-10 (TP)</t>
  </si>
  <si>
    <t>Alternatyvių degalų ir aplinką mažiau teršiančio transporto skatinimas</t>
  </si>
  <si>
    <t>Apdraustos elektromobilių įkrovimo stotelės</t>
  </si>
  <si>
    <t>1,00</t>
  </si>
  <si>
    <t>005-01-01-11 (PP)</t>
  </si>
  <si>
    <t>Projekto „Verslo pradžios ir verslo augimo priemonių diegimas Telšių rajone“ įgyvendinimas</t>
  </si>
  <si>
    <t>Įgyvendintas projektas</t>
  </si>
  <si>
    <t>45,00</t>
  </si>
  <si>
    <t>005-01-01-12 (RE)</t>
  </si>
  <si>
    <t>Projekto „Regiono savivaldybių bendrieji veiksmai skatinant investicijas ir verslumą“ įgyvendinimas</t>
  </si>
  <si>
    <t>5,00</t>
  </si>
  <si>
    <t>005-01-02 (P)</t>
  </si>
  <si>
    <t>Skatinti investicijas plėtojant palankią verslui infrastruktūrą</t>
  </si>
  <si>
    <t>005-01-02-03 (PP)</t>
  </si>
  <si>
    <t>Telšių aerodromo plėtra ir vystymas</t>
  </si>
  <si>
    <t>Patenkintas aviacijos klubo paslaugų poreikis</t>
  </si>
  <si>
    <t>005-01-02-04 (PP)</t>
  </si>
  <si>
    <t>Telšių regiono funkcinės zonos „Turizmas, kultūra ir verslas“ plėtros strategijos 2021–2029 m. įgyvendinimas</t>
  </si>
  <si>
    <t>Telšių regiono funkcinės zonos plėtros strategijos įvykdymas</t>
  </si>
  <si>
    <t>10,00</t>
  </si>
  <si>
    <t>005-01-02-05 (PP)</t>
  </si>
  <si>
    <t>Telšių pramonės parko vystymas</t>
  </si>
  <si>
    <t>Sukurtos arba atkurtos teritorijos, naudojamos ekonominei paskirčiai, plotas</t>
  </si>
  <si>
    <t>ha</t>
  </si>
  <si>
    <t>005-01-02-06 (RE)</t>
  </si>
  <si>
    <t>Projekto „Teritorijos, esančios buvusiame Telšių kariniame miestelyje, pritaikymas investicijų pritraukimui“ įgyvendinimas</t>
  </si>
  <si>
    <t>005-01-02-07 (RE)</t>
  </si>
  <si>
    <t>Projekto „Telšių miesto pramoninės teritorijos investicinio patrauklumo gerinimas“ įgyvendinimas</t>
  </si>
  <si>
    <t>005-01-03 (P)</t>
  </si>
  <si>
    <t>Skatinti žemės ūkio subjektus ir prižiūrėti bei modernizuoti melioracijos sistemas</t>
  </si>
  <si>
    <t>005-01-03-03 (TE)</t>
  </si>
  <si>
    <t>Nuolatinės melioracijos įrenginių priežiūros vykdymas</t>
  </si>
  <si>
    <t>Įvykdytų projektų skaičius</t>
  </si>
  <si>
    <t>005-01-03-46 (PP)</t>
  </si>
  <si>
    <t>Projekto „Nerimdaičių kadastrinės vietovės melioracijos statinių rekonstrukcija“ įgyvendinimas</t>
  </si>
  <si>
    <t>005-01-03-47 (PP)</t>
  </si>
  <si>
    <t>Projekto „Upynos kadastrinės vietovės melioracijos statinių rekonstrukcija“ įgyvendinimas</t>
  </si>
  <si>
    <t>005-01-03-48 (PP)</t>
  </si>
  <si>
    <t>Projekto „Buožėnų ir Degaičių kadastrinės vietovės melioracijos statinių rekonstrukcija“ įgyvendinimas</t>
  </si>
  <si>
    <t>005-01-03-49 (PP)</t>
  </si>
  <si>
    <t>Ubiškės hidrotechnikos statinio rekonstrukcija</t>
  </si>
  <si>
    <t>005-02</t>
  </si>
  <si>
    <t>Skatinti turizmo ir rekreacijos verslą</t>
  </si>
  <si>
    <t>005-02-01 (P)</t>
  </si>
  <si>
    <t>Vertingiausius gamtos ir kultūros objektus pritaikyti turizmui ir rekreacijai</t>
  </si>
  <si>
    <t>005-02-01-07 (TP)</t>
  </si>
  <si>
    <t>Piliakalnių pritaikymas lankyti</t>
  </si>
  <si>
    <t>Finansuotų projektų skaičius</t>
  </si>
  <si>
    <t>005-02-01-08 (TE)</t>
  </si>
  <si>
    <t>Projekto „Paplienijos piliakalnio su gyvenviete piliakalnio, vad. Plinija (unikalus kodas kultūros vertybių registre 3490), pritaikymas lankymui“ įgyvendinimas</t>
  </si>
  <si>
    <t>Apdrausta viešoji erdvė</t>
  </si>
  <si>
    <t>005-02-01-09 (RE)</t>
  </si>
  <si>
    <t>Projekto „Bendrame regioniniame maršrute „Sakralinis kelias“ esančių objektų pritaikymas lankymui Telšių rajono savivaldybėje“ įgyvendinimas</t>
  </si>
  <si>
    <t>005-02-01-10 (RE)</t>
  </si>
  <si>
    <t>Projekto „Regiono savivaldybių bendrieji veiksmai, panaudojant turizmo funkcinius ryšius“ įgyvendinimas</t>
  </si>
  <si>
    <t>005-02-01-11 (RE)</t>
  </si>
  <si>
    <t>Projekto „Bendrame regioniniame maršrute „Gamtos peizažai“ Biržuvėnų dvaro sodybos parko pritaikymas lankymui  Telšių rajono savivaldybėje“ įgyvendinimas</t>
  </si>
  <si>
    <t>005-02-01-12 (RE)</t>
  </si>
  <si>
    <t>Projekto „Bendrame regioniniame maršrute „Gamtos peizažai“ Lūksto ežero pritaikymas lankymui Telšių rajono savivaldybėje“ įgyvendinimas</t>
  </si>
  <si>
    <t>005-02-01-13 (RE)</t>
  </si>
  <si>
    <t>Projekto „Bendrame regioniniame maršrute „Gamtos peizažai“ pietinės Masčio ežero dalies pritaikymas lankymui Telšių rajono savivaldybėje“ įgyvendinimas</t>
  </si>
  <si>
    <t>005-02-01-14 (RE)</t>
  </si>
  <si>
    <t>Projekto „Bendrame regioniniame maršrute „Gamtos peizažai“ Germanto ežero pritaikymas lankymui Telšių rajono savivaldybėje“ įgyvendinimas</t>
  </si>
  <si>
    <t>005-02-01-15 (RE)</t>
  </si>
  <si>
    <t>Projekto „Bendrame regioniniame maršrute „Gamtos peizažai“ Varnių regioninio parko Debesnų telmologinio draustinio pritaikymas lankymui Telšių rajono savivaldybėje“ įgyvendinimas</t>
  </si>
  <si>
    <t>005-02-02 (P)</t>
  </si>
  <si>
    <t>Vykdyti aktyvią turizmo produktų ir paslaugų rinkodarą bei plėtoti informacinę -techninę infrastruktūrą</t>
  </si>
  <si>
    <t>005-02-02-07 (TP)</t>
  </si>
  <si>
    <t>Projektų, gerinančių turizmo sąlygas, dalinis finansavimas</t>
  </si>
  <si>
    <t>005-02-02-09 (TE)</t>
  </si>
  <si>
    <t>Projekto „Telšių regiono savivaldybes jungiančių turizmo trasų informacinės infrastruktūros plėtra, II etapas“ įgyvendinimas</t>
  </si>
  <si>
    <t>Apdraustas turtas</t>
  </si>
  <si>
    <t>kompl.</t>
  </si>
  <si>
    <t>005-02-02-10 (TE)</t>
  </si>
  <si>
    <t>Projekto „WiFi4EU: interneto ryšio vietos bendruomenėse rėmimas“ įgyvendinimas</t>
  </si>
  <si>
    <t>Interneto ryšio tiekimo ir palaikymo paslaugų įvykdymas</t>
  </si>
  <si>
    <t>005-02-02-11 (PP)</t>
  </si>
  <si>
    <t>Telšių rajono turizmo rinkodaros 2024–2030 m. strategijos įgyvendinimas</t>
  </si>
  <si>
    <t>Telšių rajono turizmo rinkodaros strategijos įvykdymas</t>
  </si>
  <si>
    <t>Savivaldybės biudžetas (įskaitant skolintas lėšas)</t>
  </si>
  <si>
    <t>Savivaldybės biudžeto lėšos (nuosavos, be ankstesnių metų likučio)</t>
  </si>
  <si>
    <t>Savivaldybės biudžeto lėšos</t>
  </si>
  <si>
    <t>Lietuvos Respublikos valstybės biudžeto dotacijos</t>
  </si>
  <si>
    <t>Specialiosios dotacijos valstybinėms (valstybės perduotoms savivaldybėms) funkcijoms atlikti lėšos</t>
  </si>
  <si>
    <t>Europos Sąjungos ir kitos tarptautinės finansinės paramos lėšos</t>
  </si>
  <si>
    <t>Europos Sąjungos lėšos (iždas)</t>
  </si>
  <si>
    <t>Skolintos lėšos</t>
  </si>
  <si>
    <t>Savivaldybės skolintos lėšos</t>
  </si>
  <si>
    <t>Ankstesnių metų likučiai</t>
  </si>
  <si>
    <t>Žemės realizavimo apyvartinės lėšos</t>
  </si>
  <si>
    <t>IŠ VISO programai finansuoti pagal finansavimo šaltinius:</t>
  </si>
  <si>
    <t>Iš jų:</t>
  </si>
  <si>
    <t>Regioninė pažangos priemonė</t>
  </si>
  <si>
    <t>Programos uždavinio, priemonės kodas ir požymis</t>
  </si>
  <si>
    <t>Įvykdymas procentais</t>
  </si>
  <si>
    <t>Rezultato / Produkto</t>
  </si>
  <si>
    <t>Faktas</t>
  </si>
  <si>
    <t>2025 metų 005 Ekonomikos ir verslo skatinimo programos įvykdymo ataskaita</t>
  </si>
  <si>
    <t>2025 metų asignavimų ir kitų lėšų patvirtintas planas (Eur)</t>
  </si>
  <si>
    <t>2025 metų asignavimų ir kitų lėšų patikslintas planas (Eur)</t>
  </si>
  <si>
    <t>2025 metų asignavimų ir kitų lėšų įvykdymas (Eur)</t>
  </si>
  <si>
    <t>2025 m.</t>
  </si>
  <si>
    <t>Veikiantys ūkio subjektai metų pradžioje</t>
  </si>
  <si>
    <t>Materialinės investicijos, tenkančios vienam gyventojui (N-1)-ųjų metų</t>
  </si>
  <si>
    <t>Eur</t>
  </si>
  <si>
    <t>1.700,00</t>
  </si>
  <si>
    <t>Tiesioginės užsienio investicijos, tenkančios vienam gyventojui (N-1)-ųjų metų</t>
  </si>
  <si>
    <t>Jaunųjų ūkininkų dalis nuo bendro ūkininkaujančių skaičius</t>
  </si>
  <si>
    <t>Sutvarkytų gamtos ir kultūros objektų skaičius</t>
  </si>
  <si>
    <t xml:space="preserve">Dalyvauta parodose, pristatant Telšių rajoną, skaičius </t>
  </si>
  <si>
    <t>Sudalyvauta daugiau parodų nei planuota.</t>
  </si>
  <si>
    <t xml:space="preserve">Ekskursijų skaičius (suteikta gido paslaugų) </t>
  </si>
  <si>
    <t xml:space="preserve">ĮVYKDYMO  ATASKAITA </t>
  </si>
  <si>
    <r>
      <t xml:space="preserve">Programos koordinatorius: </t>
    </r>
    <r>
      <rPr>
        <sz val="11"/>
        <color indexed="8"/>
        <rFont val="Times New Roman"/>
        <family val="1"/>
        <charset val="186"/>
      </rPr>
      <t>Telšių rajono savivaldybės administracijos Strateginio planavimo ir investicijų skyriaus vedėjo pavaduotoja  Edita Kuliešienė.</t>
    </r>
  </si>
  <si>
    <t>01 tikslas. Sudaryti palankias sąlygas investicijoms pritraukti į rajoną ir gyventojų verslumui plėtotis.</t>
  </si>
  <si>
    <t>01 uždavinys. Skatinti smulkaus ir vidutinio verslo kūrimąsi ir plėtrą.</t>
  </si>
  <si>
    <r>
      <t>02 uždavinys. Skatinti investicijas plėtojant palankią verslui infrastruktūrą.</t>
    </r>
    <r>
      <rPr>
        <sz val="11"/>
        <color indexed="10"/>
        <rFont val="Times New Roman"/>
        <family val="1"/>
        <charset val="186"/>
      </rPr>
      <t xml:space="preserve"> </t>
    </r>
  </si>
  <si>
    <t>03 uždavinys. Skatinti žemės ūkio subjektus ir prižiūrėti bei modernizuoti melioracijos sistemas.</t>
  </si>
  <si>
    <t>02 tikslas. Skatinti turizmo ir rekreacijos verslą.</t>
  </si>
  <si>
    <t>01 uždavinys. Vertingiausius gamtos ir kultūros objektus pritaikyti turizmui ir rekreacijai.</t>
  </si>
  <si>
    <t>02 uždavinys. Vykdyti aktyvią turizmo produktų ir paslaugų rinkodarą bei plėtoti informacinę-techninę infrastruktūrą.</t>
  </si>
  <si>
    <t>įvykdyta</t>
  </si>
  <si>
    <t>iš dalies įvykdyta</t>
  </si>
  <si>
    <t>neįvykdyta</t>
  </si>
  <si>
    <t>2025 METŲ 005 EKONOMIKOS IR VERSLO SKATINIMO PROGRAMOS</t>
  </si>
  <si>
    <t xml:space="preserve">Programoje 2025 m. numatyta: </t>
  </si>
  <si>
    <r>
      <t>Programą vykdė:</t>
    </r>
    <r>
      <rPr>
        <sz val="11"/>
        <color indexed="8"/>
        <rFont val="Times New Roman"/>
        <family val="1"/>
        <charset val="186"/>
      </rPr>
      <t xml:space="preserve"> BĮ Telšių rajono savivaldybės administra</t>
    </r>
    <r>
      <rPr>
        <sz val="11"/>
        <rFont val="Times New Roman"/>
        <family val="1"/>
        <charset val="186"/>
      </rPr>
      <t>cijos (toliau – Administracija)</t>
    </r>
    <r>
      <rPr>
        <b/>
        <sz val="11"/>
        <color indexed="8"/>
        <rFont val="Times New Roman"/>
        <family val="1"/>
        <charset val="186"/>
      </rPr>
      <t xml:space="preserve"> </t>
    </r>
    <r>
      <rPr>
        <sz val="11"/>
        <rFont val="Times New Roman"/>
        <family val="1"/>
        <charset val="186"/>
      </rPr>
      <t>Staty</t>
    </r>
    <r>
      <rPr>
        <sz val="11"/>
        <color indexed="8"/>
        <rFont val="Times New Roman"/>
        <family val="1"/>
        <charset val="186"/>
      </rPr>
      <t>bos ir urbanistikos skyrius, Administracijos Strateginio planavimo ir investicijų skyrius, Administracijos Kaimo plėtros skyrius, Administracijos Kultūros ir turizmo skyrius, Administracijos Architektūros ir paveldosaugos skyrius.</t>
    </r>
    <r>
      <rPr>
        <b/>
        <sz val="11"/>
        <color indexed="8"/>
        <rFont val="Times New Roman"/>
        <family val="1"/>
        <charset val="186"/>
      </rPr>
      <t xml:space="preserve"> </t>
    </r>
  </si>
  <si>
    <t>Apsilankančių turistų skaičius Telšių rajone (tūkstančiai vienetų)</t>
  </si>
  <si>
    <t>Oficialiosios statistikos portalo duomenys 2026 m. pradžioje: https://osp.stat.gov.lt/statistiniu-rodikliu-analize#/</t>
  </si>
  <si>
    <t>Oficialiosios statistikos portalo duomenys 2024 m. pabaigoje: https://osp.stat.gov.lt/statistiniu-rodikliu-analize#/</t>
  </si>
  <si>
    <t>Priemonė įvykdyta iš dalies. Projekto finansavimo sutartis pasirašyta 2025-10-06. 2025 m. skirtas finansavimas neįsisavintas dėl užtrukusio projekto įgyvendinimo plano vertinimo. Projekto veiklos pradėtos vykdyti 2026 m.</t>
  </si>
  <si>
    <t>Priemonė įvykdyta. Išlaidos apmokėtos pagal faktą už elektromobilių įkrovimo stotelių sunaudotą elektros energiją ir turto draudimo paslaugas.</t>
  </si>
  <si>
    <t>Priemonė įvykdyta. Išlaidos apmokėtos pagal faktą už suteiktas švieslenčių sistemos palaikymo / serverių priežiūros paslaugas.</t>
  </si>
  <si>
    <t>Priemonė įvykdyta. Išlaidos apmokėtos už faktiškai sunaudotą elektros energiją ir turto draudimo paslaugas.</t>
  </si>
  <si>
    <t xml:space="preserve">Priemonė įvykdyta. Projektas įgyvendintas 2025 m. </t>
  </si>
  <si>
    <t>Priemonė įvykdyta.</t>
  </si>
  <si>
    <t>Priemonė įvykdyta iš dalies. 2025 m. parengta projektinė dokumentacija. 2026 m. bus pradedami Ubiškės hidrotechnikos statinio rekonstrukcijos darbai.</t>
  </si>
  <si>
    <t>Priemonė neįvykdyta. Draudimo kompanijos atsisakė drausti viešąją erdvę dėl didelės rizikos. Skirtos draudimo lėšos liko nepanaudotos.</t>
  </si>
  <si>
    <t>Suteikta 15 konsultacijų pagal poreikį.</t>
  </si>
  <si>
    <t>Menų inkubatoriaus rezidentai dalyvavo mugėse / parodose.</t>
  </si>
  <si>
    <t>Priemonė bus vykdoma 2026 m. Projekto įgyvendinimo palnas bus pateiktas iki 2026-08-31.</t>
  </si>
  <si>
    <t>Priemonė bus vykdoma 2026 m. Projekto finansavimo sutartis pasirašyta 2026-01-08.</t>
  </si>
  <si>
    <t>Priemonė bus vykdoma 2026 m. Projekto finansavimo sutartis pasirašyta 2026-01-29.</t>
  </si>
  <si>
    <t xml:space="preserve">Savivaldybės administracijos Kaimo plėtros skyriaus duomenys. Rodiklis mažesnis nei planuotas, kadangi mažėja jaunųjų ūkininkų dalis. </t>
  </si>
  <si>
    <t xml:space="preserve">Apsilankiusių turistų skaičius viršijo planuotą rodiklį dėl sustiprintos turizmo paslaugų sklaidos ir kryptingo viešinimo, aktyvesnės komunikacijos skaitmeniniais kanalais, organizuotų renginių bei gerėjančios turizmo infrastruktūros. </t>
  </si>
  <si>
    <t>Žemaičių muziejaus „Alka“ ir Žemaitijos turizmo informacijos centro duomenys. Gido paslaugų buvo suteikta daugiau dėl efektyvesnio viešinimo, padidėjusio turistų srauto bei išaugusio edukacinių ir pažintinių programų poreikio.</t>
  </si>
  <si>
    <t>Suorganizuoti 22 mokymai / susitikimai verslo bendruomenei.</t>
  </si>
  <si>
    <t>Priemonė įvykdyta. 2025 m. buvo suorganizuoti startuojančių verslų forumai, moterų forumai, Verslo dienos paminėjimo renginys, taip pat įgyvendinti verslo bendruomenei aktualūs anglų kalbos, viešojo kalbėjimo, finansinio raštingumo tobulinimo ir kiti kompetencijų stiprinimo mokymai. Projektas bus įgyvendintas 2026 m.</t>
  </si>
  <si>
    <t>Priemonė įvykdyta. Išlaidos skirtos Plungės rajono savivaldybės administracijai už 2024–2029 m. Telšių regiono funkcinės zonos strategijos įgyvendinimą (stebėseną, strategijos koordinavimą, vykdymą ir viešinimą).</t>
  </si>
  <si>
    <t>Priemonė įvykdyta iš dalies. Pagal 2024-12-23 sudarytą projektavimo paslaugų sutartį Nr. S-22911 techninio projekto parengimo paslaugos, įskaitant visus sutarties pratęsimus, turėjo būti atliktos iki 2025-08-17. 2025-12-02 gautas statybą leidžiantis dokumentas. Techninio projekto rengimas užsitęsė dėl nenumatytų sprendinių, susijusių su krašto keliu Nr. 160 Varniai–Telšiai, kurį administruoja Via Lietuva (perėjos sprendiniai), taip pat dėl užsitęsusio šių sprendinių derinimo. Gavus Via Lietuva pritarimą, techninis darbo projektas bus pateiktas savivaldybei ekspertizei atlikti.
Nurodytos aplinkybės lėmė darbų įgyvendinimo termino nukrypimą. Rangos darbai bus vykdomi 2026 m.</t>
  </si>
  <si>
    <t>Priemonė įvykdyta iš dalies. Projekto finansavimo sutartis pasirašyta 2025-12-11. 2025 m. skirtas finansavimas neįsisavintas dėl užtrukusio projekto įgyvendinimo plano vertinimo. Projekto veiklos bus vykdomos 2026 m.</t>
  </si>
  <si>
    <t>Priemonė įvykdyta. Per projektinę veiklą finansuoti turizmo sąlygas gerinantys projektai.</t>
  </si>
  <si>
    <r>
      <rPr>
        <b/>
        <sz val="11"/>
        <rFont val="Times New Roman"/>
        <family val="1"/>
        <charset val="186"/>
      </rPr>
      <t>2025 m.</t>
    </r>
    <r>
      <rPr>
        <sz val="11"/>
        <rFont val="Times New Roman"/>
        <family val="1"/>
        <charset val="186"/>
      </rPr>
      <t xml:space="preserve"> planuota įvykdyti</t>
    </r>
    <r>
      <rPr>
        <b/>
        <sz val="11"/>
        <rFont val="Times New Roman"/>
        <family val="1"/>
        <charset val="186"/>
      </rPr>
      <t xml:space="preserve"> 26</t>
    </r>
    <r>
      <rPr>
        <sz val="11"/>
        <rFont val="Times New Roman"/>
        <family val="1"/>
        <charset val="186"/>
      </rPr>
      <t xml:space="preserve"> priemones (kurioms skirti / panaudoti asignavimai): </t>
    </r>
    <r>
      <rPr>
        <b/>
        <sz val="11"/>
        <rFont val="Times New Roman"/>
        <family val="1"/>
        <charset val="186"/>
      </rPr>
      <t>1 339 124,82 Eur / 1 276 846,64 Eur.</t>
    </r>
  </si>
  <si>
    <t xml:space="preserve">Nukrypimų nuo plano priežastys, komentarai </t>
  </si>
  <si>
    <t>Programos, tikslo, uždavinio, priemonės pavadinimas, finansavimo šaltiniai</t>
  </si>
  <si>
    <t>44 įmonėms išnuomotos patalpos, 36 įmonėms suteikta virtualaus biuro paslauga, iš viso paslaugų suteikta 80 įmonių.</t>
  </si>
  <si>
    <t>Daugiau informacijos apie verslui aktualias temas skelbta socialiniuose tinkluose.</t>
  </si>
  <si>
    <t>Parengtos ir pateiktos 4 paraiškos: 1 Lietuvos kultūros tarybai, 1 Lietuvos kultūros paveldo departamentui, 1 Telšių rajono savivaldybės administracijai, 1 Telšių miesto vietos veiklos grupei. Įgyvendintas 1 projektas, finansuotas Lietuvos kultūros tarybos ir savivaldybės biudžeto lėšomis.</t>
  </si>
  <si>
    <t xml:space="preserve">Priemonė įvykdyta. Paremta 158 SVV subjektų pagal poreikį, įvertinus pateiktas paraiškas. Iš jų 15 verslo įmonių ir 18 ūkininkų kompensuotos palūkanos, 41 įmonei ir ūkiams kompensuotos išlaidos už dalyvavimą parodose, renginiuose, rinkodaros priemonių įsigijimą, internetinių svetainių ar parduotuvių sukūrimą, verslo planų parengimą, kvalifikacijos kėlimą ir kt. 3 įmonėms kompensuotos įmonės įregistravimo išlaidos, 12 fizinių ir juridinių asmenų kompensuotos nekilnojamo turto nuomos išlaidos, 15 fizinių ir juridinių asmenų kompensuotos ekologinio metinio sertifikavimo ir ISO standarto sertifikato / pažymos mokesčio išlaidos, 54 fiziniams ir juridiniams asmenims kompensuotos išlaidos už įrangos / darbo priemonių įsigijimą. </t>
  </si>
  <si>
    <t>Priemonė įvykdyta. Išlaidos panaudotos atliktiems administracinio pastato remonto darbams apmokėti.</t>
  </si>
  <si>
    <t>Priemonė įvykdyta. Buvo įvykdytos nekilnojamojo turto (žemės sklypų, reikalingų Telšių pramonės parkui steigti)  iš nuosavybės teise priklausančių asmenų pirkimo procedūros. 2025 m. nupirkta 11,32 ha žemės sklypo ploto. Iš viso nupirkta 21,2885 ha žemės sklypo ploto.</t>
  </si>
  <si>
    <t xml:space="preserve">Priemonė įvykdyta iš dalies. Projekto finansavimo sutartis pasirašyta 2025-07-16. 2025 m. skirtas finansavimas nebuvo įsisavintas dėl užsitęsusių viešųjų pirkimų procedūrų. Techninio projekto parengimo paslaugų pirkimas buvo vykdomas kelis kartus, kadangi nebuvo pateikta pasiūlymų.Techninio projekto parengimo paslaugos nupirktos ir paslaugų sutartis pasirašyta 2025-10-17. Rengiamas techninis projektas. </t>
  </si>
  <si>
    <t>2025 m. sutvarkyti 2 gamtos ir kultūros objektai: atlikti Šatrijos piliakalnio medinių laiptų remonto darbai ir įrengti laipai Panų kalne (pritaikyta lankymui).</t>
  </si>
  <si>
    <t>Priemonė įvykdyta. 2025 m. atlikti Šatrijos piliakalnio medinių laiptų remonto darbai ir įrengti laipai Panų kalne (pritaikyta lankymui).</t>
  </si>
  <si>
    <t>Priemonė įvykdyta iš dalies. 2025-07-07 pasirašyta projekto finansavimo sutartis. 2025 m. buvo organizuojami susitikimai, pradėtas kurti bendras logotipas, ruošiamos techninės specifikacijos projekto veikloms įgyvendinti. 2026 m. bus vykdomos viešųjų pirkimų procedūros ir įgyvendinamos numatytos veiklos.</t>
  </si>
  <si>
    <t>Priemonė įvykdyta. Apmokėta už informacinių interaktyvių turizmo stendų draudimo paslaugas.</t>
  </si>
  <si>
    <t>Priemonė įvykdyta. Apmokėta už interneto ryšio tiekimo ir palaikymo paslaugas.</t>
  </si>
  <si>
    <t>Priemonė įvykdyta. Buvo įgyvendinama turizmo rinkodaros strategija. 2025 m. ješivoje buvo suorganizuotas žydų muzikos festivalis. Pagerinta teminių maršrutų (pagal Camino Lituano maršrutus) infrastruktūra (žymėjimai, lentelės).</t>
  </si>
  <si>
    <t xml:space="preserve">Pagal poreikį, daugiau nei planuota, suteikta teisininko, finansininko, ŽVC konsultantų konsultacijų. Iš viso suteiktos 294 konsultacijos verslo pradžios ir plėtros klausimais. </t>
  </si>
  <si>
    <t>faktiškai įvykdyta – 19 priemonių (pasiektos visos rodiklių reikšmės);</t>
  </si>
  <si>
    <t>iš dalies įvykdytos – 6 priemonės (pasiekta mažiau rodiklių reikšmių, nei planuota);</t>
  </si>
  <si>
    <t>neįvykdyta – 1 priemonė (nepasiekta nė viena planuota produkto rodiklio reikšmė).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</si>
</sst>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427]#,##0.00;\-#,##0.00;&quot;&quot;"/>
    <numFmt numFmtId="165" formatCode="0.000"/>
  </numFmts>
  <fonts count="13" x14ac:knownFonts="1">
    <font>
      <sz val="11"/>
      <color rgb="FF000000"/>
      <name val="Calibri"/>
      <family val="2"/>
    </font>
    <font>
      <sz val="11"/>
      <color rgb="FF000000"/>
      <name val="Times New Roman"/>
      <family val="1"/>
      <charset val="186"/>
    </font>
    <font>
      <b/>
      <sz val="11"/>
      <color rgb="FF000000"/>
      <name val="Times New Roman"/>
      <family val="1"/>
      <charset val="186"/>
    </font>
    <font>
      <sz val="11"/>
      <name val="Times New Roman"/>
      <family val="1"/>
      <charset val="186"/>
    </font>
    <font>
      <b/>
      <sz val="11"/>
      <name val="Times New Roman"/>
      <family val="1"/>
      <charset val="186"/>
    </font>
    <font>
      <b/>
      <sz val="12"/>
      <color indexed="8"/>
      <name val="Times New Roman"/>
      <family val="1"/>
      <charset val="186"/>
    </font>
    <font>
      <b/>
      <sz val="11"/>
      <color indexed="8"/>
      <name val="Times New Roman"/>
      <family val="1"/>
      <charset val="186"/>
    </font>
    <font>
      <sz val="11"/>
      <color indexed="8"/>
      <name val="Times New Roman"/>
      <family val="1"/>
      <charset val="186"/>
    </font>
    <font>
      <u/>
      <sz val="11"/>
      <name val="Times New Roman"/>
      <family val="1"/>
      <charset val="186"/>
    </font>
    <font>
      <sz val="11"/>
      <color indexed="10"/>
      <name val="Times New Roman"/>
      <family val="1"/>
      <charset val="186"/>
    </font>
    <font>
      <u/>
      <sz val="11"/>
      <color indexed="8"/>
      <name val="Times New Roman"/>
      <family val="1"/>
      <charset val="186"/>
    </font>
    <font>
      <sz val="11"/>
      <name val="Calibri"/>
      <family val="2"/>
      <charset val="186"/>
    </font>
    <font>
      <sz val="11"/>
      <color rgb="FFFF0000"/>
      <name val="Calibri"/>
      <family val="2"/>
    </font>
  </fonts>
  <fills count="11">
    <fill>
      <patternFill patternType="none"/>
    </fill>
    <fill>
      <patternFill patternType="gray125"/>
    </fill>
    <fill>
      <patternFill patternType="solid">
        <fgColor rgb="FFEBEBEB"/>
        <bgColor rgb="FFEBEBEB"/>
      </patternFill>
    </fill>
    <fill>
      <patternFill patternType="solid">
        <fgColor rgb="FF9CBDD6"/>
        <bgColor rgb="FF9CBDD6"/>
      </patternFill>
    </fill>
    <fill>
      <patternFill patternType="solid">
        <fgColor rgb="FFFCF79A"/>
        <bgColor rgb="FFFCF79A"/>
      </patternFill>
    </fill>
    <fill>
      <patternFill patternType="solid">
        <fgColor rgb="FFFFF200"/>
        <bgColor rgb="FFFFF200"/>
      </patternFill>
    </fill>
    <fill>
      <patternFill patternType="solid">
        <fgColor rgb="FFFFFF00"/>
        <bgColor indexed="64"/>
      </patternFill>
    </fill>
    <fill>
      <patternFill patternType="solid">
        <fgColor rgb="FFE4E4E4"/>
        <bgColor indexed="64"/>
      </patternFill>
    </fill>
    <fill>
      <patternFill patternType="solid">
        <fgColor theme="0"/>
        <bgColor indexed="64"/>
      </patternFill>
    </fill>
    <fill>
      <patternFill patternType="solid">
        <fgColor rgb="FF99FF99"/>
        <bgColor indexed="64"/>
      </patternFill>
    </fill>
    <fill>
      <patternFill patternType="solid">
        <fgColor rgb="FFFF99CC"/>
        <bgColor indexed="64"/>
      </patternFill>
    </fill>
  </fills>
  <borders count="41">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medium">
        <color rgb="FF000000"/>
      </top>
      <bottom/>
      <diagonal/>
    </border>
    <border>
      <left style="thin">
        <color rgb="FF000000"/>
      </left>
      <right style="medium">
        <color rgb="FF000000"/>
      </right>
      <top/>
      <bottom/>
      <diagonal/>
    </border>
    <border>
      <left style="thin">
        <color rgb="FF000000"/>
      </left>
      <right style="medium">
        <color rgb="FF000000"/>
      </right>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indexed="64"/>
      </bottom>
      <diagonal/>
    </border>
    <border>
      <left style="thin">
        <color rgb="FF000000"/>
      </left>
      <right style="thin">
        <color rgb="FF000000"/>
      </right>
      <top style="medium">
        <color rgb="FF000000"/>
      </top>
      <bottom style="thin">
        <color indexed="64"/>
      </bottom>
      <diagonal/>
    </border>
    <border>
      <left style="medium">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medium">
        <color rgb="FF000000"/>
      </right>
      <top style="thin">
        <color indexed="64"/>
      </top>
      <bottom style="thin">
        <color indexed="64"/>
      </bottom>
      <diagonal/>
    </border>
    <border>
      <left style="thin">
        <color rgb="FF000000"/>
      </left>
      <right style="medium">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style="thin">
        <color rgb="FF000000"/>
      </right>
      <top style="medium">
        <color rgb="FF000000"/>
      </top>
      <bottom style="medium">
        <color indexed="64"/>
      </bottom>
      <diagonal/>
    </border>
  </borders>
  <cellStyleXfs count="1">
    <xf numFmtId="0" fontId="0" fillId="0" borderId="0" applyBorder="0"/>
  </cellStyleXfs>
  <cellXfs count="158">
    <xf numFmtId="0" fontId="0" fillId="0" borderId="0" xfId="0"/>
    <xf numFmtId="0" fontId="1" fillId="0" borderId="0" xfId="0" applyFont="1" applyAlignment="1">
      <alignment wrapText="1"/>
    </xf>
    <xf numFmtId="0" fontId="2" fillId="0" borderId="10" xfId="0" applyFont="1" applyBorder="1" applyAlignment="1">
      <alignment horizontal="center" wrapText="1" readingOrder="1"/>
    </xf>
    <xf numFmtId="0" fontId="1" fillId="5" borderId="5" xfId="0" applyFont="1" applyFill="1" applyBorder="1" applyAlignment="1" applyProtection="1">
      <alignment vertical="top" wrapText="1" readingOrder="1"/>
      <protection locked="0"/>
    </xf>
    <xf numFmtId="0" fontId="1" fillId="5" borderId="6" xfId="0" applyFont="1" applyFill="1" applyBorder="1" applyAlignment="1" applyProtection="1">
      <alignment vertical="top" wrapText="1" readingOrder="1"/>
      <protection locked="0"/>
    </xf>
    <xf numFmtId="164" fontId="1" fillId="5" borderId="6" xfId="0" applyNumberFormat="1" applyFont="1" applyFill="1" applyBorder="1" applyAlignment="1">
      <alignment horizontal="right" vertical="top" wrapText="1" readingOrder="1"/>
    </xf>
    <xf numFmtId="0" fontId="1" fillId="5" borderId="6" xfId="0" applyFont="1" applyFill="1" applyBorder="1" applyAlignment="1" applyProtection="1">
      <alignment horizontal="right" vertical="top" wrapText="1" readingOrder="1"/>
      <protection locked="0"/>
    </xf>
    <xf numFmtId="0" fontId="1" fillId="5" borderId="6" xfId="0" applyFont="1" applyFill="1" applyBorder="1" applyAlignment="1" applyProtection="1">
      <alignment horizontal="left" vertical="top" wrapText="1" readingOrder="1"/>
      <protection locked="0"/>
    </xf>
    <xf numFmtId="0" fontId="1" fillId="5" borderId="6" xfId="0" applyFont="1" applyFill="1" applyBorder="1" applyAlignment="1" applyProtection="1">
      <alignment horizontal="center" vertical="top" wrapText="1" readingOrder="1"/>
      <protection locked="0"/>
    </xf>
    <xf numFmtId="0" fontId="1" fillId="5" borderId="7" xfId="0" applyFont="1" applyFill="1" applyBorder="1" applyAlignment="1" applyProtection="1">
      <alignment horizontal="right" vertical="top" wrapText="1" readingOrder="1"/>
      <protection locked="0"/>
    </xf>
    <xf numFmtId="0" fontId="1" fillId="4" borderId="5" xfId="0" applyFont="1" applyFill="1" applyBorder="1" applyAlignment="1" applyProtection="1">
      <alignment vertical="top" wrapText="1" readingOrder="1"/>
      <protection locked="0"/>
    </xf>
    <xf numFmtId="0" fontId="1" fillId="4" borderId="6" xfId="0" applyFont="1" applyFill="1" applyBorder="1" applyAlignment="1" applyProtection="1">
      <alignment vertical="top" wrapText="1" readingOrder="1"/>
      <protection locked="0"/>
    </xf>
    <xf numFmtId="164" fontId="1" fillId="4" borderId="6" xfId="0" applyNumberFormat="1" applyFont="1" applyFill="1" applyBorder="1" applyAlignment="1">
      <alignment horizontal="right" vertical="top" wrapText="1" readingOrder="1"/>
    </xf>
    <xf numFmtId="0" fontId="1" fillId="4" borderId="6" xfId="0" applyFont="1" applyFill="1" applyBorder="1" applyAlignment="1" applyProtection="1">
      <alignment horizontal="right" vertical="top" wrapText="1" readingOrder="1"/>
      <protection locked="0"/>
    </xf>
    <xf numFmtId="0" fontId="1" fillId="4" borderId="6" xfId="0" applyFont="1" applyFill="1" applyBorder="1" applyAlignment="1" applyProtection="1">
      <alignment horizontal="left" vertical="top" wrapText="1" readingOrder="1"/>
      <protection locked="0"/>
    </xf>
    <xf numFmtId="0" fontId="1" fillId="4" borderId="6" xfId="0" applyFont="1" applyFill="1" applyBorder="1" applyAlignment="1" applyProtection="1">
      <alignment horizontal="center" vertical="top" wrapText="1" readingOrder="1"/>
      <protection locked="0"/>
    </xf>
    <xf numFmtId="0" fontId="1" fillId="4" borderId="7" xfId="0" applyFont="1" applyFill="1" applyBorder="1" applyAlignment="1" applyProtection="1">
      <alignment horizontal="right" vertical="top" wrapText="1" readingOrder="1"/>
      <protection locked="0"/>
    </xf>
    <xf numFmtId="0" fontId="1" fillId="3" borderId="5" xfId="0" applyFont="1" applyFill="1" applyBorder="1" applyAlignment="1" applyProtection="1">
      <alignment vertical="top" wrapText="1" readingOrder="1"/>
      <protection locked="0"/>
    </xf>
    <xf numFmtId="0" fontId="1" fillId="3" borderId="6" xfId="0" applyFont="1" applyFill="1" applyBorder="1" applyAlignment="1" applyProtection="1">
      <alignment vertical="top" wrapText="1" readingOrder="1"/>
      <protection locked="0"/>
    </xf>
    <xf numFmtId="164" fontId="1" fillId="3" borderId="6" xfId="0" applyNumberFormat="1" applyFont="1" applyFill="1" applyBorder="1" applyAlignment="1">
      <alignment horizontal="right" vertical="top" wrapText="1" readingOrder="1"/>
    </xf>
    <xf numFmtId="0" fontId="1" fillId="3" borderId="6" xfId="0" applyFont="1" applyFill="1" applyBorder="1" applyAlignment="1" applyProtection="1">
      <alignment horizontal="left" vertical="top" wrapText="1" readingOrder="1"/>
      <protection locked="0"/>
    </xf>
    <xf numFmtId="0" fontId="1" fillId="3" borderId="6" xfId="0" applyFont="1" applyFill="1" applyBorder="1" applyAlignment="1" applyProtection="1">
      <alignment horizontal="center" vertical="top" wrapText="1" readingOrder="1"/>
      <protection locked="0"/>
    </xf>
    <xf numFmtId="0" fontId="1" fillId="0" borderId="5" xfId="0" applyFont="1" applyBorder="1" applyAlignment="1" applyProtection="1">
      <alignment vertical="top" wrapText="1" readingOrder="1"/>
      <protection locked="0"/>
    </xf>
    <xf numFmtId="0" fontId="1" fillId="0" borderId="6" xfId="0" applyFont="1" applyBorder="1" applyAlignment="1" applyProtection="1">
      <alignment vertical="top" wrapText="1" readingOrder="1"/>
      <protection locked="0"/>
    </xf>
    <xf numFmtId="164" fontId="1" fillId="0" borderId="6" xfId="0" applyNumberFormat="1" applyFont="1" applyBorder="1" applyAlignment="1">
      <alignment horizontal="right" vertical="top" wrapText="1" readingOrder="1"/>
    </xf>
    <xf numFmtId="0" fontId="1" fillId="0" borderId="6" xfId="0" applyFont="1" applyBorder="1" applyAlignment="1" applyProtection="1">
      <alignment horizontal="right" vertical="top" wrapText="1" readingOrder="1"/>
      <protection locked="0"/>
    </xf>
    <xf numFmtId="0" fontId="1" fillId="0" borderId="6" xfId="0" applyFont="1" applyBorder="1" applyAlignment="1" applyProtection="1">
      <alignment horizontal="left" vertical="top" wrapText="1" readingOrder="1"/>
      <protection locked="0"/>
    </xf>
    <xf numFmtId="0" fontId="1" fillId="0" borderId="6" xfId="0" applyFont="1" applyBorder="1" applyAlignment="1" applyProtection="1">
      <alignment horizontal="center" vertical="top" wrapText="1" readingOrder="1"/>
      <protection locked="0"/>
    </xf>
    <xf numFmtId="0" fontId="1" fillId="0" borderId="8" xfId="0" applyFont="1" applyBorder="1" applyAlignment="1" applyProtection="1">
      <alignment vertical="top" wrapText="1" readingOrder="1"/>
      <protection locked="0"/>
    </xf>
    <xf numFmtId="0" fontId="1" fillId="0" borderId="1" xfId="0" applyFont="1" applyBorder="1" applyAlignment="1" applyProtection="1">
      <alignment vertical="top" wrapText="1" readingOrder="1"/>
      <protection locked="0"/>
    </xf>
    <xf numFmtId="164" fontId="1" fillId="0" borderId="1" xfId="0" applyNumberFormat="1" applyFont="1" applyBorder="1" applyAlignment="1" applyProtection="1">
      <alignment horizontal="right" vertical="top" wrapText="1" readingOrder="1"/>
      <protection locked="0"/>
    </xf>
    <xf numFmtId="0" fontId="1" fillId="0" borderId="1" xfId="0" applyFont="1" applyBorder="1" applyAlignment="1" applyProtection="1">
      <alignment horizontal="right" vertical="top" wrapText="1" readingOrder="1"/>
      <protection locked="0"/>
    </xf>
    <xf numFmtId="0" fontId="1" fillId="0" borderId="1" xfId="0" applyFont="1" applyBorder="1" applyAlignment="1" applyProtection="1">
      <alignment horizontal="left" vertical="top" wrapText="1" readingOrder="1"/>
      <protection locked="0"/>
    </xf>
    <xf numFmtId="0" fontId="1" fillId="0" borderId="1" xfId="0" applyFont="1" applyBorder="1" applyAlignment="1" applyProtection="1">
      <alignment horizontal="center" vertical="top" wrapText="1" readingOrder="1"/>
      <protection locked="0"/>
    </xf>
    <xf numFmtId="164" fontId="1" fillId="0" borderId="6" xfId="0" applyNumberFormat="1" applyFont="1" applyBorder="1" applyAlignment="1" applyProtection="1">
      <alignment horizontal="right" vertical="top" wrapText="1" readingOrder="1"/>
      <protection locked="0"/>
    </xf>
    <xf numFmtId="0" fontId="1" fillId="0" borderId="2" xfId="0" applyFont="1" applyBorder="1" applyAlignment="1" applyProtection="1">
      <alignment vertical="top" wrapText="1" readingOrder="1"/>
      <protection locked="0"/>
    </xf>
    <xf numFmtId="0" fontId="1" fillId="0" borderId="3" xfId="0" applyFont="1" applyBorder="1" applyAlignment="1" applyProtection="1">
      <alignment vertical="top" wrapText="1" readingOrder="1"/>
      <protection locked="0"/>
    </xf>
    <xf numFmtId="164" fontId="1" fillId="0" borderId="3" xfId="0" applyNumberFormat="1" applyFont="1" applyBorder="1" applyAlignment="1" applyProtection="1">
      <alignment horizontal="right" vertical="top" wrapText="1" readingOrder="1"/>
      <protection locked="0"/>
    </xf>
    <xf numFmtId="0" fontId="1" fillId="0" borderId="3" xfId="0" applyFont="1" applyBorder="1" applyAlignment="1" applyProtection="1">
      <alignment horizontal="right" vertical="top" wrapText="1" readingOrder="1"/>
      <protection locked="0"/>
    </xf>
    <xf numFmtId="0" fontId="1" fillId="0" borderId="3" xfId="0" applyFont="1" applyBorder="1" applyAlignment="1" applyProtection="1">
      <alignment horizontal="left" vertical="top" wrapText="1" readingOrder="1"/>
      <protection locked="0"/>
    </xf>
    <xf numFmtId="0" fontId="1" fillId="0" borderId="3" xfId="0" applyFont="1" applyBorder="1" applyAlignment="1" applyProtection="1">
      <alignment horizontal="center" vertical="top" wrapText="1" readingOrder="1"/>
      <protection locked="0"/>
    </xf>
    <xf numFmtId="164" fontId="1" fillId="0" borderId="1" xfId="0" applyNumberFormat="1" applyFont="1" applyBorder="1" applyAlignment="1">
      <alignment horizontal="right" vertical="top" wrapText="1" readingOrder="1"/>
    </xf>
    <xf numFmtId="0" fontId="3" fillId="0" borderId="0" xfId="0" applyFont="1" applyAlignment="1">
      <alignment wrapText="1"/>
    </xf>
    <xf numFmtId="2" fontId="1" fillId="3" borderId="6" xfId="0" applyNumberFormat="1" applyFont="1" applyFill="1" applyBorder="1" applyAlignment="1" applyProtection="1">
      <alignment horizontal="right" vertical="top" wrapText="1" readingOrder="1"/>
      <protection locked="0"/>
    </xf>
    <xf numFmtId="0" fontId="1" fillId="3" borderId="25" xfId="0" applyFont="1" applyFill="1" applyBorder="1" applyAlignment="1" applyProtection="1">
      <alignment vertical="top" wrapText="1" readingOrder="1"/>
      <protection locked="0"/>
    </xf>
    <xf numFmtId="0" fontId="1" fillId="3" borderId="26" xfId="0" applyFont="1" applyFill="1" applyBorder="1" applyAlignment="1" applyProtection="1">
      <alignment vertical="top" wrapText="1" readingOrder="1"/>
      <protection locked="0"/>
    </xf>
    <xf numFmtId="164" fontId="1" fillId="3" borderId="26" xfId="0" applyNumberFormat="1" applyFont="1" applyFill="1" applyBorder="1" applyAlignment="1">
      <alignment horizontal="right" vertical="top" wrapText="1" readingOrder="1"/>
    </xf>
    <xf numFmtId="0" fontId="1" fillId="3" borderId="26" xfId="0" applyFont="1" applyFill="1" applyBorder="1" applyAlignment="1" applyProtection="1">
      <alignment horizontal="left" vertical="top" wrapText="1" readingOrder="1"/>
      <protection locked="0"/>
    </xf>
    <xf numFmtId="0" fontId="1" fillId="3" borderId="26" xfId="0" applyFont="1" applyFill="1" applyBorder="1" applyAlignment="1" applyProtection="1">
      <alignment horizontal="center" vertical="top" wrapText="1" readingOrder="1"/>
      <protection locked="0"/>
    </xf>
    <xf numFmtId="165" fontId="1" fillId="3" borderId="26" xfId="0" applyNumberFormat="1" applyFont="1" applyFill="1" applyBorder="1" applyAlignment="1" applyProtection="1">
      <alignment horizontal="right" vertical="top" wrapText="1" readingOrder="1"/>
      <protection locked="0"/>
    </xf>
    <xf numFmtId="0" fontId="3" fillId="3" borderId="27" xfId="0" applyFont="1" applyFill="1" applyBorder="1" applyAlignment="1" applyProtection="1">
      <alignment horizontal="left" vertical="top" wrapText="1" readingOrder="1"/>
      <protection locked="0"/>
    </xf>
    <xf numFmtId="0" fontId="1" fillId="3" borderId="28" xfId="0" applyFont="1" applyFill="1" applyBorder="1" applyAlignment="1" applyProtection="1">
      <alignment horizontal="left" vertical="top" wrapText="1" readingOrder="1"/>
      <protection locked="0"/>
    </xf>
    <xf numFmtId="0" fontId="1" fillId="3" borderId="28" xfId="0" applyFont="1" applyFill="1" applyBorder="1" applyAlignment="1" applyProtection="1">
      <alignment horizontal="center" vertical="top" wrapText="1" readingOrder="1"/>
      <protection locked="0"/>
    </xf>
    <xf numFmtId="0" fontId="1" fillId="3" borderId="29" xfId="0" applyFont="1" applyFill="1" applyBorder="1" applyAlignment="1" applyProtection="1">
      <alignment vertical="top" wrapText="1" readingOrder="1"/>
      <protection locked="0"/>
    </xf>
    <xf numFmtId="0" fontId="1" fillId="3" borderId="30" xfId="0" applyFont="1" applyFill="1" applyBorder="1" applyAlignment="1" applyProtection="1">
      <alignment vertical="top" wrapText="1" readingOrder="1"/>
      <protection locked="0"/>
    </xf>
    <xf numFmtId="164" fontId="1" fillId="3" borderId="30" xfId="0" applyNumberFormat="1" applyFont="1" applyFill="1" applyBorder="1" applyAlignment="1">
      <alignment horizontal="right" vertical="top" wrapText="1" readingOrder="1"/>
    </xf>
    <xf numFmtId="0" fontId="1" fillId="3" borderId="30" xfId="0" applyFont="1" applyFill="1" applyBorder="1" applyAlignment="1" applyProtection="1">
      <alignment horizontal="left" vertical="top" wrapText="1" readingOrder="1"/>
      <protection locked="0"/>
    </xf>
    <xf numFmtId="0" fontId="1" fillId="3" borderId="30" xfId="0" applyFont="1" applyFill="1" applyBorder="1" applyAlignment="1" applyProtection="1">
      <alignment horizontal="center" vertical="top" wrapText="1" readingOrder="1"/>
      <protection locked="0"/>
    </xf>
    <xf numFmtId="2" fontId="1" fillId="3" borderId="30" xfId="0" applyNumberFormat="1" applyFont="1" applyFill="1" applyBorder="1" applyAlignment="1" applyProtection="1">
      <alignment horizontal="right" vertical="top" wrapText="1" readingOrder="1"/>
      <protection locked="0"/>
    </xf>
    <xf numFmtId="0" fontId="3" fillId="3" borderId="31" xfId="0" applyFont="1" applyFill="1" applyBorder="1" applyAlignment="1" applyProtection="1">
      <alignment horizontal="left" vertical="top" wrapText="1" readingOrder="1"/>
      <protection locked="0"/>
    </xf>
    <xf numFmtId="2" fontId="1" fillId="3" borderId="26" xfId="0" applyNumberFormat="1" applyFont="1" applyFill="1" applyBorder="1" applyAlignment="1" applyProtection="1">
      <alignment horizontal="right" vertical="top" wrapText="1" readingOrder="1"/>
      <protection locked="0"/>
    </xf>
    <xf numFmtId="0" fontId="3" fillId="3" borderId="32" xfId="0" applyFont="1" applyFill="1" applyBorder="1" applyAlignment="1" applyProtection="1">
      <alignment horizontal="left" vertical="top" wrapText="1" readingOrder="1"/>
      <protection locked="0"/>
    </xf>
    <xf numFmtId="0" fontId="1" fillId="6" borderId="1" xfId="0" applyFont="1" applyFill="1" applyBorder="1" applyAlignment="1" applyProtection="1">
      <alignment vertical="top" wrapText="1" readingOrder="1"/>
      <protection locked="0"/>
    </xf>
    <xf numFmtId="164" fontId="1" fillId="6" borderId="1" xfId="0" applyNumberFormat="1" applyFont="1" applyFill="1" applyBorder="1" applyAlignment="1">
      <alignment horizontal="right" vertical="top" wrapText="1" readingOrder="1"/>
    </xf>
    <xf numFmtId="0" fontId="2" fillId="2" borderId="34" xfId="0" applyFont="1" applyFill="1" applyBorder="1" applyAlignment="1" applyProtection="1">
      <alignment vertical="top" wrapText="1" readingOrder="1"/>
      <protection locked="0"/>
    </xf>
    <xf numFmtId="0" fontId="2" fillId="2" borderId="34" xfId="0" applyFont="1" applyFill="1" applyBorder="1" applyAlignment="1" applyProtection="1">
      <alignment horizontal="right" vertical="top" wrapText="1" readingOrder="1"/>
      <protection locked="0"/>
    </xf>
    <xf numFmtId="164" fontId="2" fillId="2" borderId="34" xfId="0" applyNumberFormat="1" applyFont="1" applyFill="1" applyBorder="1" applyAlignment="1">
      <alignment horizontal="right" vertical="top" wrapText="1" readingOrder="1"/>
    </xf>
    <xf numFmtId="0" fontId="1" fillId="0" borderId="36" xfId="0" applyFont="1" applyBorder="1" applyAlignment="1">
      <alignment vertical="top" wrapText="1" readingOrder="1"/>
    </xf>
    <xf numFmtId="164" fontId="1" fillId="0" borderId="36" xfId="0" applyNumberFormat="1" applyFont="1" applyBorder="1" applyAlignment="1">
      <alignment horizontal="right" vertical="top" wrapText="1" readingOrder="1"/>
    </xf>
    <xf numFmtId="0" fontId="1" fillId="0" borderId="35" xfId="0" applyFont="1" applyBorder="1" applyAlignment="1">
      <alignment vertical="top" wrapText="1" readingOrder="1"/>
    </xf>
    <xf numFmtId="164" fontId="1" fillId="0" borderId="35" xfId="0" applyNumberFormat="1" applyFont="1" applyBorder="1" applyAlignment="1">
      <alignment horizontal="right" vertical="top" wrapText="1" readingOrder="1"/>
    </xf>
    <xf numFmtId="164" fontId="1" fillId="6" borderId="21" xfId="0" applyNumberFormat="1" applyFont="1" applyFill="1" applyBorder="1" applyAlignment="1">
      <alignment horizontal="right" vertical="top" wrapText="1" readingOrder="1"/>
    </xf>
    <xf numFmtId="164" fontId="1" fillId="0" borderId="21" xfId="0" applyNumberFormat="1" applyFont="1" applyBorder="1" applyAlignment="1">
      <alignment horizontal="right" vertical="top" wrapText="1" readingOrder="1"/>
    </xf>
    <xf numFmtId="164" fontId="1" fillId="0" borderId="21" xfId="0" applyNumberFormat="1" applyFont="1" applyBorder="1" applyAlignment="1" applyProtection="1">
      <alignment horizontal="right" vertical="top" wrapText="1" readingOrder="1"/>
      <protection locked="0"/>
    </xf>
    <xf numFmtId="164" fontId="2" fillId="2" borderId="37" xfId="0" applyNumberFormat="1" applyFont="1" applyFill="1" applyBorder="1" applyAlignment="1">
      <alignment horizontal="right" vertical="top" wrapText="1" readingOrder="1"/>
    </xf>
    <xf numFmtId="164" fontId="1" fillId="0" borderId="38" xfId="0" applyNumberFormat="1" applyFont="1" applyBorder="1" applyAlignment="1">
      <alignment horizontal="right" vertical="top" wrapText="1" readingOrder="1"/>
    </xf>
    <xf numFmtId="164" fontId="1" fillId="0" borderId="39" xfId="0" applyNumberFormat="1" applyFont="1" applyBorder="1" applyAlignment="1">
      <alignment horizontal="right" vertical="top" wrapText="1" readingOrder="1"/>
    </xf>
    <xf numFmtId="2" fontId="1" fillId="5" borderId="6" xfId="0" applyNumberFormat="1" applyFont="1" applyFill="1" applyBorder="1" applyAlignment="1" applyProtection="1">
      <alignment horizontal="right" vertical="top" wrapText="1" readingOrder="1"/>
      <protection locked="0"/>
    </xf>
    <xf numFmtId="2" fontId="1" fillId="4" borderId="6" xfId="0" applyNumberFormat="1" applyFont="1" applyFill="1" applyBorder="1" applyAlignment="1" applyProtection="1">
      <alignment horizontal="right" vertical="top" wrapText="1" readingOrder="1"/>
      <protection locked="0"/>
    </xf>
    <xf numFmtId="2" fontId="1" fillId="0" borderId="6" xfId="0" applyNumberFormat="1" applyFont="1" applyBorder="1" applyAlignment="1" applyProtection="1">
      <alignment horizontal="right" vertical="top" wrapText="1" readingOrder="1"/>
      <protection locked="0"/>
    </xf>
    <xf numFmtId="2" fontId="1" fillId="0" borderId="1" xfId="0" applyNumberFormat="1" applyFont="1" applyBorder="1" applyAlignment="1" applyProtection="1">
      <alignment horizontal="right" vertical="top" wrapText="1" readingOrder="1"/>
      <protection locked="0"/>
    </xf>
    <xf numFmtId="2" fontId="1" fillId="0" borderId="28" xfId="0" applyNumberFormat="1" applyFont="1" applyBorder="1" applyAlignment="1" applyProtection="1">
      <alignment horizontal="right" vertical="top" wrapText="1" readingOrder="1"/>
      <protection locked="0"/>
    </xf>
    <xf numFmtId="2" fontId="1" fillId="0" borderId="26" xfId="0" applyNumberFormat="1" applyFont="1" applyBorder="1" applyAlignment="1" applyProtection="1">
      <alignment horizontal="right" vertical="top" wrapText="1" readingOrder="1"/>
      <protection locked="0"/>
    </xf>
    <xf numFmtId="2" fontId="1" fillId="3" borderId="26" xfId="0" applyNumberFormat="1" applyFont="1" applyFill="1" applyBorder="1" applyAlignment="1">
      <alignment horizontal="right" vertical="top" wrapText="1" readingOrder="1"/>
    </xf>
    <xf numFmtId="2" fontId="1" fillId="3" borderId="30" xfId="0" applyNumberFormat="1" applyFont="1" applyFill="1" applyBorder="1" applyAlignment="1">
      <alignment horizontal="right" vertical="top" wrapText="1" readingOrder="1"/>
    </xf>
    <xf numFmtId="2" fontId="1" fillId="0" borderId="33" xfId="0" applyNumberFormat="1" applyFont="1" applyBorder="1" applyAlignment="1">
      <alignment wrapText="1"/>
    </xf>
    <xf numFmtId="2" fontId="1" fillId="7" borderId="33" xfId="0" applyNumberFormat="1" applyFont="1" applyFill="1" applyBorder="1" applyAlignment="1">
      <alignment wrapText="1"/>
    </xf>
    <xf numFmtId="2" fontId="1" fillId="0" borderId="35" xfId="0" applyNumberFormat="1" applyFont="1" applyBorder="1" applyAlignment="1">
      <alignment wrapText="1"/>
    </xf>
    <xf numFmtId="2" fontId="1" fillId="0" borderId="36" xfId="0" applyNumberFormat="1" applyFont="1" applyBorder="1" applyAlignment="1">
      <alignment wrapText="1"/>
    </xf>
    <xf numFmtId="2" fontId="1" fillId="6" borderId="36" xfId="0" applyNumberFormat="1" applyFont="1" applyFill="1" applyBorder="1" applyAlignment="1">
      <alignment wrapText="1"/>
    </xf>
    <xf numFmtId="2" fontId="1" fillId="0" borderId="40" xfId="0" applyNumberFormat="1" applyFont="1" applyBorder="1" applyAlignment="1" applyProtection="1">
      <alignment horizontal="right" vertical="top" wrapText="1" readingOrder="1"/>
      <protection locked="0"/>
    </xf>
    <xf numFmtId="0" fontId="7" fillId="0" borderId="0" xfId="0" applyFont="1"/>
    <xf numFmtId="0" fontId="3" fillId="0" borderId="0" xfId="0" applyFont="1" applyAlignment="1">
      <alignment horizontal="left"/>
    </xf>
    <xf numFmtId="0" fontId="11" fillId="0" borderId="0" xfId="0" applyFont="1"/>
    <xf numFmtId="0" fontId="0" fillId="0" borderId="0" xfId="0" applyAlignment="1">
      <alignment horizontal="left"/>
    </xf>
    <xf numFmtId="0" fontId="12" fillId="0" borderId="0" xfId="0" applyFont="1" applyAlignment="1">
      <alignment horizontal="left"/>
    </xf>
    <xf numFmtId="0" fontId="6" fillId="0" borderId="0" xfId="0" applyFont="1" applyAlignment="1">
      <alignment horizontal="center"/>
    </xf>
    <xf numFmtId="0" fontId="0" fillId="0" borderId="0" xfId="0" applyAlignment="1">
      <alignment horizontal="left" wrapText="1"/>
    </xf>
    <xf numFmtId="0" fontId="1" fillId="3" borderId="7" xfId="0" applyFont="1" applyFill="1" applyBorder="1" applyAlignment="1" applyProtection="1">
      <alignment horizontal="left" vertical="top" wrapText="1" readingOrder="1"/>
      <protection locked="0"/>
    </xf>
    <xf numFmtId="2" fontId="3" fillId="3" borderId="6" xfId="0" applyNumberFormat="1" applyFont="1" applyFill="1" applyBorder="1" applyAlignment="1" applyProtection="1">
      <alignment horizontal="right" vertical="top" wrapText="1" readingOrder="1"/>
      <protection locked="0"/>
    </xf>
    <xf numFmtId="2" fontId="3" fillId="3" borderId="28" xfId="0" applyNumberFormat="1" applyFont="1" applyFill="1" applyBorder="1" applyAlignment="1" applyProtection="1">
      <alignment horizontal="right" vertical="top" wrapText="1" readingOrder="1"/>
      <protection locked="0"/>
    </xf>
    <xf numFmtId="0" fontId="1" fillId="0" borderId="7" xfId="0" applyFont="1" applyBorder="1" applyAlignment="1" applyProtection="1">
      <alignment horizontal="left" vertical="top" wrapText="1" readingOrder="1"/>
      <protection locked="0"/>
    </xf>
    <xf numFmtId="0" fontId="1" fillId="0" borderId="9" xfId="0" applyFont="1" applyBorder="1" applyAlignment="1" applyProtection="1">
      <alignment horizontal="left" vertical="top" wrapText="1" readingOrder="1"/>
      <protection locked="0"/>
    </xf>
    <xf numFmtId="0" fontId="3" fillId="0" borderId="7" xfId="0" applyFont="1" applyBorder="1" applyAlignment="1" applyProtection="1">
      <alignment horizontal="left" vertical="top" wrapText="1" readingOrder="1"/>
      <protection locked="0"/>
    </xf>
    <xf numFmtId="14" fontId="1" fillId="0" borderId="7" xfId="0" applyNumberFormat="1" applyFont="1" applyBorder="1" applyAlignment="1" applyProtection="1">
      <alignment horizontal="left" vertical="top" wrapText="1" readingOrder="1"/>
      <protection locked="0"/>
    </xf>
    <xf numFmtId="0" fontId="3" fillId="3" borderId="6" xfId="0" applyFont="1" applyFill="1" applyBorder="1" applyAlignment="1" applyProtection="1">
      <alignment horizontal="left" vertical="top" wrapText="1" readingOrder="1"/>
      <protection locked="0"/>
    </xf>
    <xf numFmtId="0" fontId="3" fillId="3" borderId="6" xfId="0" applyFont="1" applyFill="1" applyBorder="1" applyAlignment="1" applyProtection="1">
      <alignment horizontal="center" vertical="top" wrapText="1" readingOrder="1"/>
      <protection locked="0"/>
    </xf>
    <xf numFmtId="0" fontId="3" fillId="3" borderId="6" xfId="0" applyFont="1" applyFill="1" applyBorder="1" applyAlignment="1" applyProtection="1">
      <alignment horizontal="right" vertical="top" wrapText="1" readingOrder="1"/>
      <protection locked="0"/>
    </xf>
    <xf numFmtId="0" fontId="3" fillId="3" borderId="7" xfId="0" applyFont="1" applyFill="1" applyBorder="1" applyAlignment="1" applyProtection="1">
      <alignment horizontal="left" vertical="top" wrapText="1" readingOrder="1"/>
      <protection locked="0"/>
    </xf>
    <xf numFmtId="2" fontId="1" fillId="0" borderId="3" xfId="0" applyNumberFormat="1" applyFont="1" applyBorder="1" applyAlignment="1" applyProtection="1">
      <alignment horizontal="right" vertical="top" wrapText="1" readingOrder="1"/>
      <protection locked="0"/>
    </xf>
    <xf numFmtId="0" fontId="1" fillId="0" borderId="4" xfId="0" applyFont="1" applyBorder="1" applyAlignment="1" applyProtection="1">
      <alignment horizontal="left" vertical="top" wrapText="1" readingOrder="1"/>
      <protection locked="0"/>
    </xf>
    <xf numFmtId="0" fontId="1" fillId="9" borderId="5" xfId="0" applyFont="1" applyFill="1" applyBorder="1" applyAlignment="1" applyProtection="1">
      <alignment vertical="top" wrapText="1" readingOrder="1"/>
      <protection locked="0"/>
    </xf>
    <xf numFmtId="0" fontId="1" fillId="9" borderId="6" xfId="0" applyFont="1" applyFill="1" applyBorder="1" applyAlignment="1" applyProtection="1">
      <alignment vertical="top" wrapText="1" readingOrder="1"/>
      <protection locked="0"/>
    </xf>
    <xf numFmtId="164" fontId="1" fillId="9" borderId="6" xfId="0" applyNumberFormat="1" applyFont="1" applyFill="1" applyBorder="1" applyAlignment="1" applyProtection="1">
      <alignment horizontal="right" vertical="top" wrapText="1" readingOrder="1"/>
      <protection locked="0"/>
    </xf>
    <xf numFmtId="2" fontId="1" fillId="9" borderId="6" xfId="0" applyNumberFormat="1" applyFont="1" applyFill="1" applyBorder="1" applyAlignment="1" applyProtection="1">
      <alignment horizontal="right" vertical="top" wrapText="1" readingOrder="1"/>
      <protection locked="0"/>
    </xf>
    <xf numFmtId="0" fontId="1" fillId="9" borderId="6" xfId="0" applyFont="1" applyFill="1" applyBorder="1" applyAlignment="1" applyProtection="1">
      <alignment horizontal="left" vertical="top" wrapText="1" readingOrder="1"/>
      <protection locked="0"/>
    </xf>
    <xf numFmtId="0" fontId="1" fillId="9" borderId="6" xfId="0" applyFont="1" applyFill="1" applyBorder="1" applyAlignment="1" applyProtection="1">
      <alignment horizontal="center" vertical="top" wrapText="1" readingOrder="1"/>
      <protection locked="0"/>
    </xf>
    <xf numFmtId="0" fontId="1" fillId="9" borderId="6" xfId="0" applyFont="1" applyFill="1" applyBorder="1" applyAlignment="1" applyProtection="1">
      <alignment horizontal="right" vertical="top" wrapText="1" readingOrder="1"/>
      <protection locked="0"/>
    </xf>
    <xf numFmtId="0" fontId="1" fillId="9" borderId="7" xfId="0" applyFont="1" applyFill="1" applyBorder="1" applyAlignment="1" applyProtection="1">
      <alignment horizontal="left" vertical="top" wrapText="1" readingOrder="1"/>
      <protection locked="0"/>
    </xf>
    <xf numFmtId="2" fontId="3" fillId="9" borderId="6" xfId="0" applyNumberFormat="1" applyFont="1" applyFill="1" applyBorder="1" applyAlignment="1" applyProtection="1">
      <alignment horizontal="right" vertical="top" wrapText="1" readingOrder="1"/>
      <protection locked="0"/>
    </xf>
    <xf numFmtId="0" fontId="3" fillId="9" borderId="7" xfId="0" applyFont="1" applyFill="1" applyBorder="1" applyAlignment="1" applyProtection="1">
      <alignment horizontal="left" vertical="top" wrapText="1" readingOrder="1"/>
      <protection locked="0"/>
    </xf>
    <xf numFmtId="0" fontId="1" fillId="10" borderId="5" xfId="0" applyFont="1" applyFill="1" applyBorder="1" applyAlignment="1" applyProtection="1">
      <alignment vertical="top" wrapText="1" readingOrder="1"/>
      <protection locked="0"/>
    </xf>
    <xf numFmtId="0" fontId="1" fillId="10" borderId="6" xfId="0" applyFont="1" applyFill="1" applyBorder="1" applyAlignment="1" applyProtection="1">
      <alignment vertical="top" wrapText="1" readingOrder="1"/>
      <protection locked="0"/>
    </xf>
    <xf numFmtId="164" fontId="1" fillId="10" borderId="6" xfId="0" applyNumberFormat="1" applyFont="1" applyFill="1" applyBorder="1" applyAlignment="1" applyProtection="1">
      <alignment horizontal="right" vertical="top" wrapText="1" readingOrder="1"/>
      <protection locked="0"/>
    </xf>
    <xf numFmtId="2" fontId="1" fillId="10" borderId="6" xfId="0" applyNumberFormat="1" applyFont="1" applyFill="1" applyBorder="1" applyAlignment="1" applyProtection="1">
      <alignment horizontal="right" vertical="top" wrapText="1" readingOrder="1"/>
      <protection locked="0"/>
    </xf>
    <xf numFmtId="0" fontId="1" fillId="10" borderId="6" xfId="0" applyFont="1" applyFill="1" applyBorder="1" applyAlignment="1" applyProtection="1">
      <alignment horizontal="left" vertical="top" wrapText="1" readingOrder="1"/>
      <protection locked="0"/>
    </xf>
    <xf numFmtId="0" fontId="1" fillId="10" borderId="6" xfId="0" applyFont="1" applyFill="1" applyBorder="1" applyAlignment="1" applyProtection="1">
      <alignment horizontal="center" vertical="top" wrapText="1" readingOrder="1"/>
      <protection locked="0"/>
    </xf>
    <xf numFmtId="0" fontId="1" fillId="10" borderId="6" xfId="0" applyFont="1" applyFill="1" applyBorder="1" applyAlignment="1" applyProtection="1">
      <alignment horizontal="right" vertical="top" wrapText="1" readingOrder="1"/>
      <protection locked="0"/>
    </xf>
    <xf numFmtId="0" fontId="1" fillId="10" borderId="7" xfId="0" applyFont="1" applyFill="1" applyBorder="1" applyAlignment="1" applyProtection="1">
      <alignment horizontal="left" vertical="top" wrapText="1" readingOrder="1"/>
      <protection locked="0"/>
    </xf>
    <xf numFmtId="0" fontId="8" fillId="0" borderId="0" xfId="0" applyFont="1" applyAlignment="1">
      <alignment horizontal="left"/>
    </xf>
    <xf numFmtId="0" fontId="5" fillId="0" borderId="0" xfId="0" applyFont="1" applyAlignment="1">
      <alignment horizontal="center"/>
    </xf>
    <xf numFmtId="0" fontId="6" fillId="0" borderId="0" xfId="0" applyFont="1" applyAlignment="1">
      <alignment horizontal="left"/>
    </xf>
    <xf numFmtId="0" fontId="6" fillId="0" borderId="0" xfId="0" applyFont="1" applyAlignment="1">
      <alignment horizontal="left" vertical="top" wrapText="1"/>
    </xf>
    <xf numFmtId="0" fontId="3" fillId="0" borderId="0" xfId="0" applyFont="1" applyAlignment="1">
      <alignment horizontal="left"/>
    </xf>
    <xf numFmtId="0" fontId="7" fillId="0" borderId="0" xfId="0" applyFont="1" applyAlignment="1">
      <alignment horizontal="left"/>
    </xf>
    <xf numFmtId="0" fontId="7" fillId="8" borderId="0" xfId="0" applyFont="1" applyFill="1" applyAlignment="1">
      <alignment horizontal="left"/>
    </xf>
    <xf numFmtId="0" fontId="10" fillId="0" borderId="0" xfId="0" applyFont="1" applyAlignment="1">
      <alignment horizontal="left"/>
    </xf>
    <xf numFmtId="0" fontId="4" fillId="0" borderId="11" xfId="0" applyFont="1" applyBorder="1" applyAlignment="1">
      <alignment horizontal="center" wrapText="1"/>
    </xf>
    <xf numFmtId="0" fontId="4" fillId="0" borderId="12" xfId="0" applyFont="1" applyBorder="1" applyAlignment="1">
      <alignment horizontal="center" wrapText="1"/>
    </xf>
    <xf numFmtId="0" fontId="4" fillId="0" borderId="13" xfId="0" applyFont="1" applyBorder="1" applyAlignment="1">
      <alignment horizontal="center" wrapText="1"/>
    </xf>
    <xf numFmtId="0" fontId="2" fillId="0" borderId="1" xfId="0" applyFont="1" applyBorder="1" applyAlignment="1">
      <alignment horizontal="center" wrapText="1" readingOrder="1"/>
    </xf>
    <xf numFmtId="0" fontId="2" fillId="0" borderId="10" xfId="0" applyFont="1" applyBorder="1" applyAlignment="1">
      <alignment horizontal="center" wrapText="1" readingOrder="1"/>
    </xf>
    <xf numFmtId="0" fontId="2" fillId="0" borderId="21" xfId="0" applyFont="1" applyBorder="1" applyAlignment="1">
      <alignment horizontal="center" wrapText="1" readingOrder="1"/>
    </xf>
    <xf numFmtId="0" fontId="2" fillId="0" borderId="22" xfId="0" applyFont="1" applyBorder="1" applyAlignment="1">
      <alignment horizontal="center" wrapText="1" readingOrder="1"/>
    </xf>
    <xf numFmtId="0" fontId="2" fillId="0" borderId="0" xfId="0" applyFont="1" applyAlignment="1">
      <alignment horizontal="center" wrapText="1"/>
    </xf>
    <xf numFmtId="0" fontId="2" fillId="0" borderId="18" xfId="0" applyFont="1" applyBorder="1" applyAlignment="1">
      <alignment horizontal="center" textRotation="90" wrapText="1" readingOrder="1"/>
    </xf>
    <xf numFmtId="0" fontId="2" fillId="0" borderId="20" xfId="0" applyFont="1" applyBorder="1" applyAlignment="1">
      <alignment horizontal="center" textRotation="90" wrapText="1" readingOrder="1"/>
    </xf>
    <xf numFmtId="0" fontId="2" fillId="0" borderId="24" xfId="0" applyFont="1" applyBorder="1" applyAlignment="1">
      <alignment horizontal="center" textRotation="90" wrapText="1" readingOrder="1"/>
    </xf>
    <xf numFmtId="0" fontId="2" fillId="0" borderId="14" xfId="0" applyFont="1" applyBorder="1" applyAlignment="1">
      <alignment horizontal="center" wrapText="1" readingOrder="1"/>
    </xf>
    <xf numFmtId="0" fontId="2" fillId="0" borderId="15" xfId="0" applyFont="1" applyBorder="1" applyAlignment="1">
      <alignment horizontal="center" wrapText="1" readingOrder="1"/>
    </xf>
    <xf numFmtId="0" fontId="2" fillId="0" borderId="16" xfId="0" applyFont="1" applyBorder="1" applyAlignment="1">
      <alignment horizontal="center" wrapText="1" readingOrder="1"/>
    </xf>
    <xf numFmtId="0" fontId="2" fillId="0" borderId="17" xfId="0" applyFont="1" applyBorder="1" applyAlignment="1">
      <alignment horizontal="center" wrapText="1" readingOrder="1"/>
    </xf>
    <xf numFmtId="0" fontId="2" fillId="0" borderId="19" xfId="0" applyFont="1" applyBorder="1" applyAlignment="1">
      <alignment horizontal="center" wrapText="1" readingOrder="1"/>
    </xf>
    <xf numFmtId="0" fontId="2" fillId="0" borderId="23" xfId="0" applyFont="1" applyBorder="1" applyAlignment="1">
      <alignment horizontal="center" wrapText="1" readingOrder="1"/>
    </xf>
    <xf numFmtId="0" fontId="2" fillId="0" borderId="18" xfId="0" applyFont="1" applyBorder="1" applyAlignment="1">
      <alignment horizontal="center" wrapText="1" readingOrder="1"/>
    </xf>
    <xf numFmtId="0" fontId="2" fillId="0" borderId="20" xfId="0" applyFont="1" applyBorder="1" applyAlignment="1">
      <alignment horizontal="center" wrapText="1" readingOrder="1"/>
    </xf>
    <xf numFmtId="0" fontId="2" fillId="0" borderId="24" xfId="0" applyFont="1" applyBorder="1" applyAlignment="1">
      <alignment horizontal="center" wrapText="1" readingOrder="1"/>
    </xf>
    <xf numFmtId="0" fontId="2" fillId="0" borderId="6" xfId="0" applyFont="1" applyBorder="1" applyAlignment="1">
      <alignment horizontal="center" wrapText="1" readingOrder="1"/>
    </xf>
  </cellXfs>
  <cellStyles count="1">
    <cellStyle name="Įprastas" xfId="0" builtinId="0"/>
  </cellStyles>
  <dxfs count="0"/>
  <tableStyles count="0" defaultTableStyle="TableStyleMedium2" defaultPivotStyle="PivotStyleLight16"/>
  <colors>
    <mruColors>
      <color rgb="FF66FF66"/>
      <color rgb="FFFF99CC"/>
      <color rgb="FF99FF99"/>
      <color rgb="FFE4E4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lt-LT" sz="1400" b="1">
                <a:solidFill>
                  <a:sysClr val="windowText" lastClr="000000"/>
                </a:solidFill>
                <a:latin typeface="Times New Roman" panose="02020603050405020304" pitchFamily="18" charset="0"/>
                <a:cs typeface="Times New Roman" panose="02020603050405020304" pitchFamily="18" charset="0"/>
              </a:rPr>
              <a:t>2025</a:t>
            </a:r>
            <a:r>
              <a:rPr lang="lt-LT" sz="1400" b="1" baseline="0">
                <a:solidFill>
                  <a:sysClr val="windowText" lastClr="000000"/>
                </a:solidFill>
                <a:latin typeface="Times New Roman" panose="02020603050405020304" pitchFamily="18" charset="0"/>
                <a:cs typeface="Times New Roman" panose="02020603050405020304" pitchFamily="18" charset="0"/>
              </a:rPr>
              <a:t> m. SVP 005 programos įvykdymas</a:t>
            </a:r>
            <a:endParaRPr lang="lt-LT" sz="1400" b="1">
              <a:solidFill>
                <a:sysClr val="windowText" lastClr="000000"/>
              </a:solidFill>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t-L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8611111111111108E-2"/>
          <c:y val="0.24319262175561387"/>
          <c:w val="0.81388888888888888"/>
          <c:h val="0.57479476523767858"/>
        </c:manualLayout>
      </c:layout>
      <c:pie3DChart>
        <c:varyColors val="1"/>
        <c:ser>
          <c:idx val="0"/>
          <c:order val="0"/>
          <c:explosion val="19"/>
          <c:dPt>
            <c:idx val="0"/>
            <c:bubble3D val="0"/>
            <c:spPr>
              <a:solidFill>
                <a:schemeClr val="bg1"/>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E5C3-4FC9-A888-E422BBA4C3AA}"/>
              </c:ext>
            </c:extLst>
          </c:dPt>
          <c:dPt>
            <c:idx val="1"/>
            <c:bubble3D val="0"/>
            <c:spPr>
              <a:solidFill>
                <a:srgbClr val="66FF66"/>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E5C3-4FC9-A888-E422BBA4C3AA}"/>
              </c:ext>
            </c:extLst>
          </c:dPt>
          <c:dPt>
            <c:idx val="2"/>
            <c:bubble3D val="0"/>
            <c:spPr>
              <a:solidFill>
                <a:srgbClr val="FF99CC"/>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E5C3-4FC9-A888-E422BBA4C3A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lt-LT"/>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Aprašymas!$B$23:$B$25</c:f>
              <c:strCache>
                <c:ptCount val="3"/>
                <c:pt idx="0">
                  <c:v>įvykdyta</c:v>
                </c:pt>
                <c:pt idx="1">
                  <c:v>iš dalies įvykdyta</c:v>
                </c:pt>
                <c:pt idx="2">
                  <c:v>neįvykdyta</c:v>
                </c:pt>
              </c:strCache>
            </c:strRef>
          </c:cat>
          <c:val>
            <c:numRef>
              <c:f>Aprašymas!$C$23:$C$25</c:f>
              <c:numCache>
                <c:formatCode>General</c:formatCode>
                <c:ptCount val="3"/>
                <c:pt idx="0">
                  <c:v>19</c:v>
                </c:pt>
                <c:pt idx="1">
                  <c:v>6</c:v>
                </c:pt>
                <c:pt idx="2">
                  <c:v>1</c:v>
                </c:pt>
              </c:numCache>
            </c:numRef>
          </c:val>
          <c:extLst>
            <c:ext xmlns:c16="http://schemas.microsoft.com/office/drawing/2014/chart" uri="{C3380CC4-5D6E-409C-BE32-E72D297353CC}">
              <c16:uniqueId val="{00000000-1CEC-466D-B8D3-4BC3EA2B127C}"/>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lt-L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576262</xdr:colOff>
      <xdr:row>21</xdr:row>
      <xdr:rowOff>4762</xdr:rowOff>
    </xdr:from>
    <xdr:to>
      <xdr:col>7</xdr:col>
      <xdr:colOff>566737</xdr:colOff>
      <xdr:row>33</xdr:row>
      <xdr:rowOff>61912</xdr:rowOff>
    </xdr:to>
    <xdr:graphicFrame macro="">
      <xdr:nvGraphicFramePr>
        <xdr:cNvPr id="8" name="Diagrama 7">
          <a:extLst>
            <a:ext uri="{FF2B5EF4-FFF2-40B4-BE49-F238E27FC236}">
              <a16:creationId xmlns:a16="http://schemas.microsoft.com/office/drawing/2014/main" id="{2FFAC136-5CA5-CEDB-9FAA-CC90B1D38E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E5A1B-5E6D-4386-90A0-AAF2AD03A48D}">
  <dimension ref="A1:Q33"/>
  <sheetViews>
    <sheetView workbookViewId="0">
      <selection activeCell="A3" sqref="A3"/>
    </sheetView>
  </sheetViews>
  <sheetFormatPr defaultRowHeight="15" x14ac:dyDescent="0.25"/>
  <cols>
    <col min="2" max="2" width="11.28515625" customWidth="1"/>
    <col min="4" max="4" width="11.7109375" customWidth="1"/>
    <col min="14" max="14" width="6.5703125" customWidth="1"/>
    <col min="15" max="15" width="9.140625" hidden="1" customWidth="1"/>
  </cols>
  <sheetData>
    <row r="1" spans="1:15" ht="15.75" x14ac:dyDescent="0.25">
      <c r="A1" s="130" t="s">
        <v>170</v>
      </c>
      <c r="B1" s="130"/>
      <c r="C1" s="130"/>
      <c r="D1" s="130"/>
      <c r="E1" s="130"/>
      <c r="F1" s="130"/>
      <c r="G1" s="130"/>
      <c r="H1" s="130"/>
      <c r="I1" s="130"/>
      <c r="J1" s="130"/>
      <c r="K1" s="130"/>
      <c r="L1" s="130"/>
      <c r="M1" s="130"/>
      <c r="N1" s="130"/>
      <c r="O1" s="130"/>
    </row>
    <row r="2" spans="1:15" ht="15.75" x14ac:dyDescent="0.25">
      <c r="A2" s="130" t="s">
        <v>158</v>
      </c>
      <c r="B2" s="130"/>
      <c r="C2" s="130"/>
      <c r="D2" s="130"/>
      <c r="E2" s="130"/>
      <c r="F2" s="130"/>
      <c r="G2" s="130"/>
      <c r="H2" s="130"/>
      <c r="I2" s="130"/>
      <c r="J2" s="130"/>
      <c r="K2" s="130"/>
      <c r="L2" s="130"/>
      <c r="M2" s="130"/>
      <c r="N2" s="130"/>
      <c r="O2" s="130"/>
    </row>
    <row r="4" spans="1:15" x14ac:dyDescent="0.25">
      <c r="A4" s="131" t="s">
        <v>159</v>
      </c>
      <c r="B4" s="131"/>
      <c r="C4" s="131"/>
      <c r="D4" s="131"/>
      <c r="E4" s="131"/>
      <c r="F4" s="131"/>
      <c r="G4" s="131"/>
      <c r="H4" s="131"/>
      <c r="I4" s="131"/>
      <c r="J4" s="131"/>
      <c r="K4" s="131"/>
      <c r="L4" s="131"/>
      <c r="M4" s="131"/>
      <c r="N4" s="131"/>
      <c r="O4" s="131"/>
    </row>
    <row r="5" spans="1:15" x14ac:dyDescent="0.25">
      <c r="A5" s="91"/>
      <c r="B5" s="91"/>
      <c r="C5" s="91"/>
      <c r="D5" s="91"/>
      <c r="E5" s="91"/>
      <c r="F5" s="91"/>
      <c r="G5" s="91"/>
      <c r="H5" s="91"/>
      <c r="I5" s="91"/>
      <c r="J5" s="91"/>
      <c r="K5" s="91"/>
      <c r="L5" s="91"/>
      <c r="M5" s="91"/>
      <c r="N5" s="91"/>
      <c r="O5" s="91"/>
    </row>
    <row r="6" spans="1:15" ht="45" customHeight="1" x14ac:dyDescent="0.25">
      <c r="A6" s="132" t="s">
        <v>172</v>
      </c>
      <c r="B6" s="132"/>
      <c r="C6" s="132"/>
      <c r="D6" s="132"/>
      <c r="E6" s="132"/>
      <c r="F6" s="132"/>
      <c r="G6" s="132"/>
      <c r="H6" s="132"/>
      <c r="I6" s="132"/>
      <c r="J6" s="132"/>
      <c r="K6" s="132"/>
      <c r="L6" s="132"/>
      <c r="M6" s="132"/>
      <c r="N6" s="132"/>
      <c r="O6" s="132"/>
    </row>
    <row r="7" spans="1:15" x14ac:dyDescent="0.25">
      <c r="A7" s="91"/>
      <c r="B7" s="91"/>
      <c r="C7" s="91"/>
      <c r="D7" s="91"/>
      <c r="E7" s="91"/>
      <c r="F7" s="91"/>
      <c r="G7" s="91"/>
      <c r="H7" s="91"/>
      <c r="I7" s="91"/>
      <c r="J7" s="91"/>
      <c r="K7" s="91"/>
      <c r="L7" s="91"/>
      <c r="M7" s="91"/>
      <c r="N7" s="91"/>
      <c r="O7" s="91"/>
    </row>
    <row r="8" spans="1:15" x14ac:dyDescent="0.25">
      <c r="A8" s="131" t="s">
        <v>171</v>
      </c>
      <c r="B8" s="131"/>
      <c r="C8" s="131"/>
      <c r="D8" s="131"/>
      <c r="E8" s="91"/>
      <c r="F8" s="91"/>
      <c r="G8" s="91"/>
      <c r="H8" s="91"/>
      <c r="I8" s="91"/>
      <c r="J8" s="91"/>
      <c r="K8" s="91"/>
      <c r="L8" s="91"/>
      <c r="M8" s="91"/>
      <c r="N8" s="91"/>
      <c r="O8" s="91"/>
    </row>
    <row r="9" spans="1:15" x14ac:dyDescent="0.25">
      <c r="A9" s="129" t="s">
        <v>160</v>
      </c>
      <c r="B9" s="129"/>
      <c r="C9" s="129"/>
      <c r="D9" s="129"/>
      <c r="E9" s="129"/>
      <c r="F9" s="129"/>
      <c r="G9" s="129"/>
      <c r="H9" s="129"/>
      <c r="I9" s="129"/>
      <c r="J9" s="129"/>
      <c r="K9" s="129"/>
      <c r="L9" s="129"/>
      <c r="M9" s="129"/>
      <c r="N9" s="129"/>
      <c r="O9" s="91"/>
    </row>
    <row r="10" spans="1:15" x14ac:dyDescent="0.25">
      <c r="A10" s="134" t="s">
        <v>161</v>
      </c>
      <c r="B10" s="134"/>
      <c r="C10" s="134"/>
      <c r="D10" s="134"/>
      <c r="E10" s="134"/>
      <c r="F10" s="134"/>
      <c r="G10" s="134"/>
      <c r="H10" s="134"/>
      <c r="I10" s="134"/>
      <c r="J10" s="134"/>
      <c r="K10" s="134"/>
      <c r="L10" s="134"/>
      <c r="M10" s="134"/>
      <c r="N10" s="134"/>
      <c r="O10" s="91"/>
    </row>
    <row r="11" spans="1:15" ht="14.25" customHeight="1" x14ac:dyDescent="0.25">
      <c r="A11" s="135" t="s">
        <v>162</v>
      </c>
      <c r="B11" s="135"/>
      <c r="C11" s="135"/>
      <c r="D11" s="135"/>
      <c r="E11" s="135"/>
      <c r="F11" s="135"/>
      <c r="G11" s="135"/>
      <c r="H11" s="135"/>
      <c r="I11" s="135"/>
      <c r="J11" s="135"/>
      <c r="K11" s="135"/>
      <c r="L11" s="135"/>
      <c r="M11" s="135"/>
      <c r="N11" s="135"/>
      <c r="O11" s="91"/>
    </row>
    <row r="12" spans="1:15" x14ac:dyDescent="0.25">
      <c r="A12" s="134" t="s">
        <v>163</v>
      </c>
      <c r="B12" s="134"/>
      <c r="C12" s="134"/>
      <c r="D12" s="134"/>
      <c r="E12" s="134"/>
      <c r="F12" s="134"/>
      <c r="G12" s="134"/>
      <c r="H12" s="134"/>
      <c r="I12" s="134"/>
      <c r="J12" s="134"/>
      <c r="K12" s="134"/>
      <c r="L12" s="134"/>
      <c r="M12" s="134"/>
      <c r="N12" s="134"/>
      <c r="O12" s="91"/>
    </row>
    <row r="13" spans="1:15" x14ac:dyDescent="0.25">
      <c r="A13" s="136" t="s">
        <v>164</v>
      </c>
      <c r="B13" s="136"/>
      <c r="C13" s="136"/>
      <c r="D13" s="136"/>
      <c r="E13" s="136"/>
      <c r="F13" s="136"/>
      <c r="G13" s="136"/>
      <c r="H13" s="136"/>
      <c r="I13" s="136"/>
      <c r="J13" s="136"/>
      <c r="K13" s="136"/>
      <c r="L13" s="136"/>
      <c r="M13" s="136"/>
      <c r="N13" s="136"/>
      <c r="O13" s="91"/>
    </row>
    <row r="14" spans="1:15" x14ac:dyDescent="0.25">
      <c r="A14" s="134" t="s">
        <v>165</v>
      </c>
      <c r="B14" s="134"/>
      <c r="C14" s="134"/>
      <c r="D14" s="134"/>
      <c r="E14" s="134"/>
      <c r="F14" s="134"/>
      <c r="G14" s="134"/>
      <c r="H14" s="134"/>
      <c r="I14" s="134"/>
      <c r="J14" s="134"/>
      <c r="K14" s="134"/>
      <c r="L14" s="134"/>
      <c r="M14" s="134"/>
      <c r="N14" s="134"/>
      <c r="O14" s="91"/>
    </row>
    <row r="15" spans="1:15" x14ac:dyDescent="0.25">
      <c r="A15" s="134" t="s">
        <v>166</v>
      </c>
      <c r="B15" s="134"/>
      <c r="C15" s="134"/>
      <c r="D15" s="134"/>
      <c r="E15" s="134"/>
      <c r="F15" s="134"/>
      <c r="G15" s="134"/>
      <c r="H15" s="134"/>
      <c r="I15" s="134"/>
      <c r="J15" s="134"/>
      <c r="K15" s="134"/>
      <c r="L15" s="134"/>
      <c r="M15" s="134"/>
      <c r="N15" s="134"/>
      <c r="O15" s="91"/>
    </row>
    <row r="16" spans="1:15" x14ac:dyDescent="0.25">
      <c r="A16" s="91"/>
      <c r="B16" s="91"/>
      <c r="C16" s="91"/>
      <c r="D16" s="91"/>
      <c r="E16" s="91"/>
      <c r="F16" s="91"/>
      <c r="G16" s="91"/>
      <c r="H16" s="91"/>
      <c r="I16" s="91"/>
      <c r="J16" s="91"/>
      <c r="K16" s="91"/>
      <c r="L16" s="91"/>
      <c r="M16" s="91"/>
      <c r="N16" s="91"/>
      <c r="O16" s="91"/>
    </row>
    <row r="17" spans="1:17" x14ac:dyDescent="0.25">
      <c r="A17" s="133" t="s">
        <v>198</v>
      </c>
      <c r="B17" s="133"/>
      <c r="C17" s="133"/>
      <c r="D17" s="133"/>
      <c r="E17" s="133"/>
      <c r="F17" s="133"/>
      <c r="G17" s="133"/>
      <c r="H17" s="133"/>
      <c r="I17" s="133"/>
      <c r="J17" s="133"/>
      <c r="K17" s="133"/>
      <c r="L17" s="133"/>
      <c r="M17" s="133"/>
      <c r="N17" s="133"/>
      <c r="O17" s="133"/>
    </row>
    <row r="18" spans="1:17" x14ac:dyDescent="0.25">
      <c r="A18" s="133" t="s">
        <v>215</v>
      </c>
      <c r="B18" s="133"/>
      <c r="C18" s="133"/>
      <c r="D18" s="133"/>
      <c r="E18" s="133"/>
      <c r="F18" s="133"/>
      <c r="G18" s="133"/>
      <c r="H18" s="133"/>
      <c r="I18" s="92"/>
      <c r="J18" s="92"/>
      <c r="K18" s="92"/>
      <c r="L18" s="92"/>
      <c r="M18" s="92"/>
      <c r="N18" s="92"/>
      <c r="O18" s="92"/>
      <c r="P18" s="93"/>
      <c r="Q18" s="93"/>
    </row>
    <row r="19" spans="1:17" x14ac:dyDescent="0.25">
      <c r="A19" s="133" t="s">
        <v>216</v>
      </c>
      <c r="B19" s="133"/>
      <c r="C19" s="133"/>
      <c r="D19" s="133"/>
      <c r="E19" s="133"/>
      <c r="F19" s="133"/>
      <c r="G19" s="133"/>
      <c r="H19" s="133"/>
      <c r="I19" s="133"/>
      <c r="J19" s="133"/>
      <c r="K19" s="133"/>
      <c r="L19" s="133"/>
      <c r="M19" s="133"/>
      <c r="N19" s="133"/>
      <c r="O19" s="133"/>
      <c r="P19" s="133"/>
      <c r="Q19" s="133"/>
    </row>
    <row r="20" spans="1:17" x14ac:dyDescent="0.25">
      <c r="A20" s="133" t="s">
        <v>217</v>
      </c>
      <c r="B20" s="133"/>
      <c r="C20" s="133"/>
      <c r="D20" s="133"/>
      <c r="E20" s="133"/>
      <c r="F20" s="133"/>
      <c r="G20" s="133"/>
      <c r="H20" s="133"/>
      <c r="I20" s="92"/>
      <c r="J20" s="92"/>
      <c r="K20" s="92"/>
      <c r="L20" s="92"/>
      <c r="M20" s="92"/>
      <c r="N20" s="92"/>
      <c r="O20" s="92"/>
      <c r="P20" s="93"/>
      <c r="Q20" s="93"/>
    </row>
    <row r="21" spans="1:17" x14ac:dyDescent="0.25">
      <c r="A21" s="94"/>
      <c r="B21" s="94"/>
      <c r="C21" s="94"/>
      <c r="D21" s="94"/>
      <c r="E21" s="94"/>
      <c r="F21" s="94"/>
      <c r="G21" s="94"/>
      <c r="H21" s="94"/>
      <c r="I21" s="95"/>
      <c r="J21" s="94"/>
      <c r="L21" s="94"/>
      <c r="M21" s="94"/>
      <c r="N21" s="94"/>
      <c r="O21" s="94"/>
    </row>
    <row r="22" spans="1:17" x14ac:dyDescent="0.25">
      <c r="A22" s="94"/>
      <c r="B22" s="94"/>
      <c r="C22" s="94"/>
      <c r="D22" s="96"/>
      <c r="E22" s="94"/>
      <c r="F22" s="94"/>
      <c r="G22" s="94"/>
      <c r="H22" s="94"/>
      <c r="I22" s="94"/>
      <c r="J22" s="94"/>
      <c r="L22" s="94"/>
      <c r="M22" s="94"/>
      <c r="N22" s="94"/>
      <c r="O22" s="94"/>
    </row>
    <row r="23" spans="1:17" ht="31.5" customHeight="1" x14ac:dyDescent="0.25">
      <c r="A23" s="94"/>
      <c r="B23" s="97" t="s">
        <v>167</v>
      </c>
      <c r="C23" s="95">
        <v>19</v>
      </c>
      <c r="D23" s="94"/>
      <c r="E23" s="94"/>
      <c r="F23" s="94"/>
      <c r="G23" s="94"/>
      <c r="H23" s="94"/>
      <c r="I23" s="94"/>
      <c r="J23" s="94"/>
      <c r="K23" s="94"/>
      <c r="L23" s="94"/>
      <c r="M23" s="94"/>
      <c r="N23" s="94"/>
      <c r="O23" s="94"/>
    </row>
    <row r="24" spans="1:17" ht="30" x14ac:dyDescent="0.25">
      <c r="A24" s="94"/>
      <c r="B24" s="97" t="s">
        <v>168</v>
      </c>
      <c r="C24" s="95">
        <v>6</v>
      </c>
      <c r="D24" s="94"/>
      <c r="E24" s="94"/>
      <c r="F24" s="94"/>
      <c r="G24" s="94"/>
      <c r="H24" s="94"/>
      <c r="I24" s="94"/>
      <c r="J24" s="94"/>
      <c r="K24" s="94"/>
      <c r="L24" s="94"/>
      <c r="M24" s="94"/>
      <c r="N24" s="94"/>
      <c r="O24" s="94"/>
    </row>
    <row r="25" spans="1:17" x14ac:dyDescent="0.25">
      <c r="A25" s="94"/>
      <c r="B25" s="94" t="s">
        <v>169</v>
      </c>
      <c r="C25" s="95">
        <v>1</v>
      </c>
      <c r="D25" s="94"/>
      <c r="E25" s="94"/>
      <c r="F25" s="94"/>
      <c r="G25" s="94"/>
      <c r="H25" s="94"/>
      <c r="I25" s="94"/>
      <c r="J25" s="94"/>
      <c r="K25" s="94"/>
      <c r="L25" s="94"/>
      <c r="M25" s="94"/>
      <c r="N25" s="94"/>
      <c r="O25" s="94"/>
    </row>
    <row r="26" spans="1:17" x14ac:dyDescent="0.25">
      <c r="A26" s="94"/>
      <c r="B26" s="94"/>
      <c r="C26" s="94"/>
      <c r="D26" s="94"/>
      <c r="E26" s="94"/>
      <c r="F26" s="94"/>
      <c r="G26" s="94"/>
      <c r="H26" s="94"/>
      <c r="I26" s="94"/>
      <c r="J26" s="94"/>
      <c r="K26" s="94"/>
      <c r="L26" s="94"/>
      <c r="M26" s="94"/>
      <c r="N26" s="94"/>
      <c r="O26" s="94"/>
    </row>
    <row r="27" spans="1:17" x14ac:dyDescent="0.25">
      <c r="A27" s="94"/>
      <c r="B27" s="94"/>
      <c r="C27" s="94"/>
      <c r="D27" s="94"/>
      <c r="E27" s="94"/>
      <c r="F27" s="94"/>
      <c r="G27" s="94"/>
      <c r="H27" s="94"/>
      <c r="I27" s="94"/>
      <c r="J27" s="94"/>
      <c r="K27" s="94"/>
      <c r="L27" s="94"/>
      <c r="M27" s="94"/>
      <c r="N27" s="94"/>
      <c r="O27" s="94"/>
    </row>
    <row r="28" spans="1:17" x14ac:dyDescent="0.25">
      <c r="A28" s="94"/>
      <c r="B28" s="94"/>
      <c r="C28" s="94"/>
      <c r="D28" s="94"/>
      <c r="E28" s="94"/>
      <c r="F28" s="94"/>
      <c r="G28" s="94"/>
      <c r="H28" s="94"/>
      <c r="I28" s="94"/>
      <c r="J28" s="94"/>
      <c r="K28" s="94"/>
      <c r="L28" s="94"/>
      <c r="M28" s="94"/>
      <c r="N28" s="94"/>
      <c r="O28" s="94"/>
    </row>
    <row r="29" spans="1:17" x14ac:dyDescent="0.25">
      <c r="A29" s="94"/>
      <c r="B29" s="94"/>
      <c r="C29" s="94"/>
      <c r="D29" s="94"/>
      <c r="E29" s="94"/>
      <c r="F29" s="94"/>
      <c r="G29" s="94"/>
      <c r="H29" s="94"/>
      <c r="I29" s="94"/>
      <c r="J29" s="94"/>
      <c r="K29" s="94"/>
      <c r="L29" s="94"/>
      <c r="M29" s="94"/>
      <c r="N29" s="94"/>
      <c r="O29" s="94"/>
    </row>
    <row r="30" spans="1:17" x14ac:dyDescent="0.25">
      <c r="A30" s="94"/>
      <c r="B30" s="94"/>
      <c r="C30" s="94"/>
      <c r="D30" s="94"/>
      <c r="E30" s="94"/>
      <c r="F30" s="94"/>
      <c r="G30" s="94"/>
      <c r="H30" s="94"/>
      <c r="I30" s="94"/>
      <c r="J30" s="94"/>
      <c r="K30" s="94"/>
      <c r="L30" s="94"/>
      <c r="M30" s="94"/>
      <c r="N30" s="94"/>
      <c r="O30" s="94"/>
    </row>
    <row r="31" spans="1:17" x14ac:dyDescent="0.25">
      <c r="A31" s="94"/>
      <c r="B31" s="94"/>
      <c r="C31" s="94"/>
      <c r="D31" s="94"/>
      <c r="E31" s="94"/>
      <c r="F31" s="94"/>
      <c r="G31" s="94"/>
      <c r="H31" s="94"/>
      <c r="I31" s="94"/>
      <c r="J31" s="94"/>
      <c r="K31" s="94"/>
      <c r="L31" s="94"/>
      <c r="M31" s="94"/>
      <c r="N31" s="94"/>
      <c r="O31" s="94"/>
    </row>
    <row r="32" spans="1:17" x14ac:dyDescent="0.25">
      <c r="A32" s="94"/>
      <c r="B32" s="94"/>
      <c r="C32" s="94"/>
      <c r="D32" s="94"/>
      <c r="E32" s="94"/>
      <c r="F32" s="94"/>
      <c r="G32" s="94"/>
      <c r="H32" s="94"/>
      <c r="I32" s="94"/>
      <c r="J32" s="94"/>
      <c r="K32" s="94"/>
      <c r="L32" s="94"/>
      <c r="M32" s="94"/>
      <c r="N32" s="94"/>
      <c r="O32" s="94"/>
    </row>
    <row r="33" spans="1:15" x14ac:dyDescent="0.25">
      <c r="A33" s="94"/>
      <c r="B33" s="94"/>
      <c r="C33" s="94"/>
      <c r="D33" s="94"/>
      <c r="E33" s="94"/>
      <c r="F33" s="94"/>
      <c r="G33" s="94"/>
      <c r="H33" s="94"/>
      <c r="I33" s="94"/>
      <c r="J33" s="94"/>
      <c r="K33" s="94"/>
      <c r="L33" s="94"/>
      <c r="M33" s="94"/>
      <c r="N33" s="94"/>
      <c r="O33" s="94"/>
    </row>
  </sheetData>
  <mergeCells count="16">
    <mergeCell ref="A17:O17"/>
    <mergeCell ref="A18:H18"/>
    <mergeCell ref="A19:Q19"/>
    <mergeCell ref="A20:H20"/>
    <mergeCell ref="A10:N10"/>
    <mergeCell ref="A11:N11"/>
    <mergeCell ref="A12:N12"/>
    <mergeCell ref="A13:N13"/>
    <mergeCell ref="A14:N14"/>
    <mergeCell ref="A15:N15"/>
    <mergeCell ref="A9:N9"/>
    <mergeCell ref="A1:O1"/>
    <mergeCell ref="A2:O2"/>
    <mergeCell ref="A4:O4"/>
    <mergeCell ref="A6:O6"/>
    <mergeCell ref="A8:D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9"/>
  <sheetViews>
    <sheetView tabSelected="1" workbookViewId="0">
      <selection activeCell="A2" sqref="A2"/>
    </sheetView>
  </sheetViews>
  <sheetFormatPr defaultRowHeight="15" x14ac:dyDescent="0.25"/>
  <cols>
    <col min="1" max="1" width="12.7109375" style="1" customWidth="1"/>
    <col min="2" max="2" width="50.7109375" style="1" customWidth="1"/>
    <col min="3" max="5" width="15.7109375" style="1" customWidth="1"/>
    <col min="6" max="6" width="6.85546875" style="1" customWidth="1"/>
    <col min="7" max="7" width="50.7109375" style="1" customWidth="1"/>
    <col min="8" max="8" width="5.7109375" style="1" customWidth="1"/>
    <col min="9" max="10" width="7.7109375" style="1" customWidth="1"/>
    <col min="11" max="11" width="50.7109375" style="1" customWidth="1"/>
    <col min="12" max="12" width="9.140625" style="1" customWidth="1"/>
    <col min="13" max="16384" width="9.140625" style="1"/>
  </cols>
  <sheetData>
    <row r="1" spans="1:11" x14ac:dyDescent="0.25">
      <c r="B1" s="144" t="s">
        <v>143</v>
      </c>
      <c r="C1" s="144"/>
      <c r="D1" s="144"/>
      <c r="E1" s="144"/>
      <c r="F1" s="144"/>
      <c r="G1" s="144"/>
      <c r="K1" s="42"/>
    </row>
    <row r="2" spans="1:11" ht="15.75" thickBot="1" x14ac:dyDescent="0.3">
      <c r="K2" s="42"/>
    </row>
    <row r="3" spans="1:11" ht="15" customHeight="1" x14ac:dyDescent="0.25">
      <c r="A3" s="151" t="s">
        <v>139</v>
      </c>
      <c r="B3" s="154" t="s">
        <v>200</v>
      </c>
      <c r="C3" s="157" t="s">
        <v>144</v>
      </c>
      <c r="D3" s="157" t="s">
        <v>145</v>
      </c>
      <c r="E3" s="157" t="s">
        <v>146</v>
      </c>
      <c r="F3" s="145" t="s">
        <v>140</v>
      </c>
      <c r="G3" s="148" t="s">
        <v>141</v>
      </c>
      <c r="H3" s="149"/>
      <c r="I3" s="149"/>
      <c r="J3" s="150"/>
      <c r="K3" s="137" t="s">
        <v>199</v>
      </c>
    </row>
    <row r="4" spans="1:11" x14ac:dyDescent="0.25">
      <c r="A4" s="152"/>
      <c r="B4" s="155"/>
      <c r="C4" s="140"/>
      <c r="D4" s="140"/>
      <c r="E4" s="140"/>
      <c r="F4" s="146"/>
      <c r="G4" s="140" t="s">
        <v>0</v>
      </c>
      <c r="H4" s="140" t="s">
        <v>1</v>
      </c>
      <c r="I4" s="142" t="s">
        <v>147</v>
      </c>
      <c r="J4" s="143"/>
      <c r="K4" s="138"/>
    </row>
    <row r="5" spans="1:11" ht="45.75" customHeight="1" thickBot="1" x14ac:dyDescent="0.3">
      <c r="A5" s="153"/>
      <c r="B5" s="156"/>
      <c r="C5" s="141"/>
      <c r="D5" s="141"/>
      <c r="E5" s="141"/>
      <c r="F5" s="147"/>
      <c r="G5" s="141"/>
      <c r="H5" s="141"/>
      <c r="I5" s="2" t="s">
        <v>2</v>
      </c>
      <c r="J5" s="2" t="s">
        <v>142</v>
      </c>
      <c r="K5" s="139"/>
    </row>
    <row r="6" spans="1:11" ht="15.75" thickBot="1" x14ac:dyDescent="0.3">
      <c r="A6" s="3" t="s">
        <v>3</v>
      </c>
      <c r="B6" s="4" t="s">
        <v>4</v>
      </c>
      <c r="C6" s="5">
        <f>C7+C38</f>
        <v>1937486</v>
      </c>
      <c r="D6" s="5">
        <f>D7+D38</f>
        <v>1339124.82</v>
      </c>
      <c r="E6" s="5">
        <f>E7+E38</f>
        <v>1276846.6400000001</v>
      </c>
      <c r="F6" s="77">
        <f>E6*100/D6</f>
        <v>95.349337188746901</v>
      </c>
      <c r="G6" s="7"/>
      <c r="H6" s="8"/>
      <c r="I6" s="6"/>
      <c r="J6" s="6"/>
      <c r="K6" s="9"/>
    </row>
    <row r="7" spans="1:11" ht="30" x14ac:dyDescent="0.25">
      <c r="A7" s="10" t="s">
        <v>5</v>
      </c>
      <c r="B7" s="11" t="s">
        <v>6</v>
      </c>
      <c r="C7" s="12">
        <f>C8+C25+C32</f>
        <v>1464456</v>
      </c>
      <c r="D7" s="12">
        <f>D8+D25+D32</f>
        <v>1058944.82</v>
      </c>
      <c r="E7" s="12">
        <f>E8+E25+E32</f>
        <v>1023776.4800000001</v>
      </c>
      <c r="F7" s="78">
        <f>E7*100/D7</f>
        <v>96.678926103061727</v>
      </c>
      <c r="G7" s="14"/>
      <c r="H7" s="15"/>
      <c r="I7" s="13"/>
      <c r="J7" s="13"/>
      <c r="K7" s="16"/>
    </row>
    <row r="8" spans="1:11" ht="32.25" customHeight="1" thickBot="1" x14ac:dyDescent="0.3">
      <c r="A8" s="17" t="s">
        <v>7</v>
      </c>
      <c r="B8" s="18" t="s">
        <v>8</v>
      </c>
      <c r="C8" s="19">
        <f>C9+C13+C17+C18+C20+C21+C23+C24</f>
        <v>376845</v>
      </c>
      <c r="D8" s="19">
        <f>D9+D13+D17+D18+D20+D21+D23+D24</f>
        <v>398133.82</v>
      </c>
      <c r="E8" s="19">
        <f>E9+E13+E17+E18+E20+E21+E23+E24</f>
        <v>397060.42000000004</v>
      </c>
      <c r="F8" s="43">
        <f>E8*100/D8</f>
        <v>99.730392158093991</v>
      </c>
      <c r="G8" s="20" t="s">
        <v>148</v>
      </c>
      <c r="H8" s="21" t="s">
        <v>12</v>
      </c>
      <c r="I8" s="99">
        <v>1280</v>
      </c>
      <c r="J8" s="43">
        <v>1383</v>
      </c>
      <c r="K8" s="98" t="s">
        <v>174</v>
      </c>
    </row>
    <row r="9" spans="1:11" ht="45" x14ac:dyDescent="0.25">
      <c r="A9" s="22" t="s">
        <v>9</v>
      </c>
      <c r="B9" s="23" t="s">
        <v>10</v>
      </c>
      <c r="C9" s="24">
        <f>SUM(C10:C12)+71885</f>
        <v>71885</v>
      </c>
      <c r="D9" s="24">
        <f>SUM(D10:D12)+71885</f>
        <v>71885</v>
      </c>
      <c r="E9" s="24">
        <f>SUM(E10:E12)+71885</f>
        <v>71885</v>
      </c>
      <c r="F9" s="79">
        <f>E9*100/D9</f>
        <v>100</v>
      </c>
      <c r="G9" s="26" t="s">
        <v>11</v>
      </c>
      <c r="H9" s="27" t="s">
        <v>12</v>
      </c>
      <c r="I9" s="25" t="s">
        <v>13</v>
      </c>
      <c r="J9" s="79">
        <v>80</v>
      </c>
      <c r="K9" s="101" t="s">
        <v>201</v>
      </c>
    </row>
    <row r="10" spans="1:11" ht="48.75" customHeight="1" x14ac:dyDescent="0.25">
      <c r="A10" s="28"/>
      <c r="B10" s="29"/>
      <c r="C10" s="30">
        <v>0</v>
      </c>
      <c r="D10" s="30">
        <v>0</v>
      </c>
      <c r="E10" s="30">
        <v>0</v>
      </c>
      <c r="F10" s="80"/>
      <c r="G10" s="32" t="s">
        <v>14</v>
      </c>
      <c r="H10" s="33" t="s">
        <v>12</v>
      </c>
      <c r="I10" s="31" t="s">
        <v>15</v>
      </c>
      <c r="J10" s="80">
        <v>294</v>
      </c>
      <c r="K10" s="102" t="s">
        <v>214</v>
      </c>
    </row>
    <row r="11" spans="1:11" ht="30" x14ac:dyDescent="0.25">
      <c r="A11" s="28"/>
      <c r="B11" s="29"/>
      <c r="C11" s="30">
        <v>0</v>
      </c>
      <c r="D11" s="30">
        <v>0</v>
      </c>
      <c r="E11" s="30">
        <v>0</v>
      </c>
      <c r="F11" s="80"/>
      <c r="G11" s="32" t="s">
        <v>16</v>
      </c>
      <c r="H11" s="33" t="s">
        <v>12</v>
      </c>
      <c r="I11" s="31" t="s">
        <v>17</v>
      </c>
      <c r="J11" s="80">
        <v>22</v>
      </c>
      <c r="K11" s="102" t="s">
        <v>192</v>
      </c>
    </row>
    <row r="12" spans="1:11" ht="30.75" thickBot="1" x14ac:dyDescent="0.3">
      <c r="A12" s="28"/>
      <c r="B12" s="29"/>
      <c r="C12" s="30">
        <v>0</v>
      </c>
      <c r="D12" s="30">
        <v>0</v>
      </c>
      <c r="E12" s="30">
        <v>0</v>
      </c>
      <c r="F12" s="80"/>
      <c r="G12" s="32" t="s">
        <v>19</v>
      </c>
      <c r="H12" s="33" t="s">
        <v>12</v>
      </c>
      <c r="I12" s="31" t="s">
        <v>20</v>
      </c>
      <c r="J12" s="80">
        <v>38</v>
      </c>
      <c r="K12" s="102" t="s">
        <v>202</v>
      </c>
    </row>
    <row r="13" spans="1:11" ht="30" x14ac:dyDescent="0.25">
      <c r="A13" s="22" t="s">
        <v>21</v>
      </c>
      <c r="B13" s="23" t="s">
        <v>22</v>
      </c>
      <c r="C13" s="24">
        <f>SUM(C14:C16)+74130</f>
        <v>74130</v>
      </c>
      <c r="D13" s="24">
        <f>SUM(D14:D16)+74130</f>
        <v>74130</v>
      </c>
      <c r="E13" s="24">
        <f>SUM(E14:E16)+74130</f>
        <v>74130</v>
      </c>
      <c r="F13" s="79">
        <f>E13*100/D13</f>
        <v>100</v>
      </c>
      <c r="G13" s="26" t="s">
        <v>23</v>
      </c>
      <c r="H13" s="27" t="s">
        <v>24</v>
      </c>
      <c r="I13" s="25" t="s">
        <v>25</v>
      </c>
      <c r="J13" s="79" t="s">
        <v>25</v>
      </c>
      <c r="K13" s="101"/>
    </row>
    <row r="14" spans="1:11" x14ac:dyDescent="0.25">
      <c r="A14" s="28"/>
      <c r="B14" s="29"/>
      <c r="C14" s="30">
        <v>0</v>
      </c>
      <c r="D14" s="30">
        <v>0</v>
      </c>
      <c r="E14" s="30">
        <v>0</v>
      </c>
      <c r="F14" s="80"/>
      <c r="G14" s="32" t="s">
        <v>14</v>
      </c>
      <c r="H14" s="33" t="s">
        <v>12</v>
      </c>
      <c r="I14" s="31" t="s">
        <v>26</v>
      </c>
      <c r="J14" s="80">
        <v>15</v>
      </c>
      <c r="K14" s="102" t="s">
        <v>184</v>
      </c>
    </row>
    <row r="15" spans="1:11" ht="21.75" customHeight="1" x14ac:dyDescent="0.25">
      <c r="A15" s="28"/>
      <c r="B15" s="29"/>
      <c r="C15" s="30">
        <v>0</v>
      </c>
      <c r="D15" s="30">
        <v>0</v>
      </c>
      <c r="E15" s="30">
        <v>0</v>
      </c>
      <c r="F15" s="80"/>
      <c r="G15" s="32" t="s">
        <v>27</v>
      </c>
      <c r="H15" s="33" t="s">
        <v>12</v>
      </c>
      <c r="I15" s="31" t="s">
        <v>28</v>
      </c>
      <c r="J15" s="80">
        <v>4</v>
      </c>
      <c r="K15" s="102" t="s">
        <v>185</v>
      </c>
    </row>
    <row r="16" spans="1:11" ht="76.5" customHeight="1" thickBot="1" x14ac:dyDescent="0.3">
      <c r="A16" s="28"/>
      <c r="B16" s="29"/>
      <c r="C16" s="30">
        <v>0</v>
      </c>
      <c r="D16" s="30">
        <v>0</v>
      </c>
      <c r="E16" s="30">
        <v>0</v>
      </c>
      <c r="F16" s="80"/>
      <c r="G16" s="32" t="s">
        <v>29</v>
      </c>
      <c r="H16" s="33" t="s">
        <v>12</v>
      </c>
      <c r="I16" s="31" t="s">
        <v>30</v>
      </c>
      <c r="J16" s="80">
        <v>5</v>
      </c>
      <c r="K16" s="102" t="s">
        <v>203</v>
      </c>
    </row>
    <row r="17" spans="1:11" ht="196.5" customHeight="1" thickBot="1" x14ac:dyDescent="0.3">
      <c r="A17" s="22" t="s">
        <v>31</v>
      </c>
      <c r="B17" s="23" t="s">
        <v>32</v>
      </c>
      <c r="C17" s="34">
        <v>140000</v>
      </c>
      <c r="D17" s="34">
        <v>179438.82</v>
      </c>
      <c r="E17" s="34">
        <v>179438.82</v>
      </c>
      <c r="F17" s="79">
        <f>E17*100/D17</f>
        <v>100</v>
      </c>
      <c r="G17" s="26" t="s">
        <v>33</v>
      </c>
      <c r="H17" s="27" t="s">
        <v>12</v>
      </c>
      <c r="I17" s="25" t="s">
        <v>34</v>
      </c>
      <c r="J17" s="79">
        <v>158</v>
      </c>
      <c r="K17" s="101" t="s">
        <v>204</v>
      </c>
    </row>
    <row r="18" spans="1:11" ht="30" x14ac:dyDescent="0.25">
      <c r="A18" s="22" t="s">
        <v>35</v>
      </c>
      <c r="B18" s="23" t="s">
        <v>36</v>
      </c>
      <c r="C18" s="24">
        <f>SUM(C19:C19)+51500</f>
        <v>51500</v>
      </c>
      <c r="D18" s="24">
        <f>SUM(D19:D19)+44500</f>
        <v>44500</v>
      </c>
      <c r="E18" s="24">
        <f>SUM(E19:E19)+43507.44</f>
        <v>43507.44</v>
      </c>
      <c r="F18" s="79">
        <f>E18*100/D18</f>
        <v>97.769528089887643</v>
      </c>
      <c r="G18" s="26" t="s">
        <v>37</v>
      </c>
      <c r="H18" s="27" t="s">
        <v>12</v>
      </c>
      <c r="I18" s="25" t="s">
        <v>38</v>
      </c>
      <c r="J18" s="79">
        <v>2</v>
      </c>
      <c r="K18" s="101"/>
    </row>
    <row r="19" spans="1:11" ht="45.75" thickBot="1" x14ac:dyDescent="0.3">
      <c r="A19" s="28"/>
      <c r="B19" s="29"/>
      <c r="C19" s="30">
        <v>0</v>
      </c>
      <c r="D19" s="30">
        <v>0</v>
      </c>
      <c r="E19" s="30">
        <v>0</v>
      </c>
      <c r="F19" s="80"/>
      <c r="G19" s="32" t="s">
        <v>40</v>
      </c>
      <c r="H19" s="33" t="s">
        <v>41</v>
      </c>
      <c r="I19" s="31" t="s">
        <v>42</v>
      </c>
      <c r="J19" s="80">
        <v>100</v>
      </c>
      <c r="K19" s="102" t="s">
        <v>177</v>
      </c>
    </row>
    <row r="20" spans="1:11" ht="45.75" thickBot="1" x14ac:dyDescent="0.3">
      <c r="A20" s="22" t="s">
        <v>43</v>
      </c>
      <c r="B20" s="23" t="s">
        <v>44</v>
      </c>
      <c r="C20" s="34">
        <v>9130</v>
      </c>
      <c r="D20" s="34">
        <v>6980</v>
      </c>
      <c r="E20" s="34">
        <v>6946.68</v>
      </c>
      <c r="F20" s="79">
        <f>E20*100/D20</f>
        <v>99.522636103151868</v>
      </c>
      <c r="G20" s="26" t="s">
        <v>45</v>
      </c>
      <c r="H20" s="27" t="s">
        <v>41</v>
      </c>
      <c r="I20" s="25" t="s">
        <v>42</v>
      </c>
      <c r="J20" s="79">
        <v>100</v>
      </c>
      <c r="K20" s="101" t="s">
        <v>178</v>
      </c>
    </row>
    <row r="21" spans="1:11" ht="30" x14ac:dyDescent="0.25">
      <c r="A21" s="22" t="s">
        <v>46</v>
      </c>
      <c r="B21" s="23" t="s">
        <v>47</v>
      </c>
      <c r="C21" s="24">
        <f>SUM(C22:C22)+2200</f>
        <v>2200</v>
      </c>
      <c r="D21" s="24">
        <f>SUM(D22:D22)+2200</f>
        <v>2200</v>
      </c>
      <c r="E21" s="24">
        <f>SUM(E22:E22)+2168.84</f>
        <v>2168.84</v>
      </c>
      <c r="F21" s="81">
        <f t="shared" ref="F21:F23" si="0">E21*100/D21</f>
        <v>98.583636363636359</v>
      </c>
      <c r="G21" s="26" t="s">
        <v>48</v>
      </c>
      <c r="H21" s="27" t="s">
        <v>12</v>
      </c>
      <c r="I21" s="25" t="s">
        <v>49</v>
      </c>
      <c r="J21" s="79">
        <v>1</v>
      </c>
      <c r="K21" s="101" t="s">
        <v>179</v>
      </c>
    </row>
    <row r="22" spans="1:11" ht="15.75" thickBot="1" x14ac:dyDescent="0.3">
      <c r="A22" s="28"/>
      <c r="B22" s="29"/>
      <c r="C22" s="30">
        <v>0</v>
      </c>
      <c r="D22" s="30">
        <v>0</v>
      </c>
      <c r="E22" s="30">
        <v>0</v>
      </c>
      <c r="F22" s="82"/>
      <c r="G22" s="32" t="s">
        <v>40</v>
      </c>
      <c r="H22" s="33" t="s">
        <v>41</v>
      </c>
      <c r="I22" s="31" t="s">
        <v>42</v>
      </c>
      <c r="J22" s="80">
        <v>100</v>
      </c>
      <c r="K22" s="102"/>
    </row>
    <row r="23" spans="1:11" ht="90.75" thickBot="1" x14ac:dyDescent="0.3">
      <c r="A23" s="22" t="s">
        <v>50</v>
      </c>
      <c r="B23" s="23" t="s">
        <v>51</v>
      </c>
      <c r="C23" s="34">
        <v>28000</v>
      </c>
      <c r="D23" s="34">
        <v>19000</v>
      </c>
      <c r="E23" s="34">
        <v>18983.64</v>
      </c>
      <c r="F23" s="79">
        <f t="shared" si="0"/>
        <v>99.91389473684211</v>
      </c>
      <c r="G23" s="26" t="s">
        <v>52</v>
      </c>
      <c r="H23" s="27" t="s">
        <v>41</v>
      </c>
      <c r="I23" s="25" t="s">
        <v>53</v>
      </c>
      <c r="J23" s="79">
        <v>67</v>
      </c>
      <c r="K23" s="101" t="s">
        <v>193</v>
      </c>
    </row>
    <row r="24" spans="1:11" ht="60.75" customHeight="1" thickBot="1" x14ac:dyDescent="0.3">
      <c r="A24" s="111" t="s">
        <v>54</v>
      </c>
      <c r="B24" s="112" t="s">
        <v>55</v>
      </c>
      <c r="C24" s="113">
        <v>0</v>
      </c>
      <c r="D24" s="113">
        <v>0</v>
      </c>
      <c r="E24" s="113">
        <v>0</v>
      </c>
      <c r="F24" s="114"/>
      <c r="G24" s="115" t="s">
        <v>52</v>
      </c>
      <c r="H24" s="116" t="s">
        <v>41</v>
      </c>
      <c r="I24" s="117" t="s">
        <v>56</v>
      </c>
      <c r="J24" s="114">
        <v>3</v>
      </c>
      <c r="K24" s="118" t="s">
        <v>176</v>
      </c>
    </row>
    <row r="25" spans="1:11" ht="34.5" customHeight="1" x14ac:dyDescent="0.25">
      <c r="A25" s="17" t="s">
        <v>57</v>
      </c>
      <c r="B25" s="18" t="s">
        <v>58</v>
      </c>
      <c r="C25" s="19">
        <f>SUM(C27:C31)</f>
        <v>389300</v>
      </c>
      <c r="D25" s="19">
        <f>SUM(D27:D31)</f>
        <v>217500</v>
      </c>
      <c r="E25" s="19">
        <f>SUM(E27:E31)</f>
        <v>187407.45</v>
      </c>
      <c r="F25" s="43">
        <f>E25*100/D25</f>
        <v>86.164344827586206</v>
      </c>
      <c r="G25" s="51" t="s">
        <v>152</v>
      </c>
      <c r="H25" s="52" t="s">
        <v>150</v>
      </c>
      <c r="I25" s="100">
        <v>900</v>
      </c>
      <c r="J25" s="43">
        <v>1012</v>
      </c>
      <c r="K25" s="98" t="s">
        <v>175</v>
      </c>
    </row>
    <row r="26" spans="1:11" ht="32.25" customHeight="1" thickBot="1" x14ac:dyDescent="0.3">
      <c r="A26" s="44"/>
      <c r="B26" s="45"/>
      <c r="C26" s="46"/>
      <c r="D26" s="46"/>
      <c r="E26" s="46"/>
      <c r="F26" s="83"/>
      <c r="G26" s="47" t="s">
        <v>149</v>
      </c>
      <c r="H26" s="48" t="s">
        <v>150</v>
      </c>
      <c r="I26" s="49" t="s">
        <v>151</v>
      </c>
      <c r="J26" s="60">
        <v>1975</v>
      </c>
      <c r="K26" s="50" t="s">
        <v>175</v>
      </c>
    </row>
    <row r="27" spans="1:11" ht="30.75" thickBot="1" x14ac:dyDescent="0.3">
      <c r="A27" s="22" t="s">
        <v>59</v>
      </c>
      <c r="B27" s="23" t="s">
        <v>60</v>
      </c>
      <c r="C27" s="34">
        <v>50000</v>
      </c>
      <c r="D27" s="34">
        <v>50000</v>
      </c>
      <c r="E27" s="34">
        <v>49998.99</v>
      </c>
      <c r="F27" s="79">
        <f>E27*100/D27</f>
        <v>99.997979999999998</v>
      </c>
      <c r="G27" s="26" t="s">
        <v>61</v>
      </c>
      <c r="H27" s="27" t="s">
        <v>41</v>
      </c>
      <c r="I27" s="25" t="s">
        <v>42</v>
      </c>
      <c r="J27" s="79">
        <v>100</v>
      </c>
      <c r="K27" s="103" t="s">
        <v>205</v>
      </c>
    </row>
    <row r="28" spans="1:11" ht="62.25" customHeight="1" thickBot="1" x14ac:dyDescent="0.3">
      <c r="A28" s="22" t="s">
        <v>62</v>
      </c>
      <c r="B28" s="23" t="s">
        <v>63</v>
      </c>
      <c r="C28" s="34">
        <v>9300</v>
      </c>
      <c r="D28" s="34">
        <v>9300</v>
      </c>
      <c r="E28" s="34">
        <v>9280</v>
      </c>
      <c r="F28" s="79">
        <f t="shared" ref="F28:F30" si="1">E28*100/D28</f>
        <v>99.784946236559136</v>
      </c>
      <c r="G28" s="26" t="s">
        <v>64</v>
      </c>
      <c r="H28" s="27" t="s">
        <v>41</v>
      </c>
      <c r="I28" s="25" t="s">
        <v>56</v>
      </c>
      <c r="J28" s="79">
        <v>5</v>
      </c>
      <c r="K28" s="101" t="s">
        <v>194</v>
      </c>
    </row>
    <row r="29" spans="1:11" ht="75" customHeight="1" thickBot="1" x14ac:dyDescent="0.3">
      <c r="A29" s="22" t="s">
        <v>66</v>
      </c>
      <c r="B29" s="23" t="s">
        <v>67</v>
      </c>
      <c r="C29" s="34">
        <v>150000</v>
      </c>
      <c r="D29" s="34">
        <v>128200</v>
      </c>
      <c r="E29" s="34">
        <v>128128.46</v>
      </c>
      <c r="F29" s="79">
        <f t="shared" si="1"/>
        <v>99.944196567862718</v>
      </c>
      <c r="G29" s="26" t="s">
        <v>68</v>
      </c>
      <c r="H29" s="27" t="s">
        <v>69</v>
      </c>
      <c r="I29" s="25" t="s">
        <v>18</v>
      </c>
      <c r="J29" s="79">
        <v>21</v>
      </c>
      <c r="K29" s="101" t="s">
        <v>206</v>
      </c>
    </row>
    <row r="30" spans="1:11" ht="120.75" thickBot="1" x14ac:dyDescent="0.3">
      <c r="A30" s="111" t="s">
        <v>70</v>
      </c>
      <c r="B30" s="112" t="s">
        <v>71</v>
      </c>
      <c r="C30" s="113">
        <v>180000</v>
      </c>
      <c r="D30" s="113">
        <v>30000</v>
      </c>
      <c r="E30" s="113">
        <v>0</v>
      </c>
      <c r="F30" s="114">
        <f t="shared" si="1"/>
        <v>0</v>
      </c>
      <c r="G30" s="115" t="s">
        <v>52</v>
      </c>
      <c r="H30" s="116" t="s">
        <v>41</v>
      </c>
      <c r="I30" s="117" t="s">
        <v>56</v>
      </c>
      <c r="J30" s="114">
        <v>4</v>
      </c>
      <c r="K30" s="118" t="s">
        <v>207</v>
      </c>
    </row>
    <row r="31" spans="1:11" ht="30.75" hidden="1" thickBot="1" x14ac:dyDescent="0.3">
      <c r="A31" s="22" t="s">
        <v>72</v>
      </c>
      <c r="B31" s="23" t="s">
        <v>73</v>
      </c>
      <c r="C31" s="34">
        <v>0</v>
      </c>
      <c r="D31" s="34">
        <v>0</v>
      </c>
      <c r="E31" s="34">
        <v>0</v>
      </c>
      <c r="F31" s="79"/>
      <c r="G31" s="26" t="s">
        <v>52</v>
      </c>
      <c r="H31" s="27" t="s">
        <v>41</v>
      </c>
      <c r="I31" s="25" t="s">
        <v>39</v>
      </c>
      <c r="J31" s="79">
        <v>0</v>
      </c>
      <c r="K31" s="101" t="s">
        <v>187</v>
      </c>
    </row>
    <row r="32" spans="1:11" ht="45.75" thickBot="1" x14ac:dyDescent="0.3">
      <c r="A32" s="17" t="s">
        <v>74</v>
      </c>
      <c r="B32" s="18" t="s">
        <v>75</v>
      </c>
      <c r="C32" s="19">
        <f>SUM(C33:C37)</f>
        <v>698311</v>
      </c>
      <c r="D32" s="19">
        <f>SUM(D33:D37)</f>
        <v>443311</v>
      </c>
      <c r="E32" s="19">
        <f>SUM(E33:E37)</f>
        <v>439308.61</v>
      </c>
      <c r="F32" s="43">
        <f>E32*100/D32</f>
        <v>99.097159781733367</v>
      </c>
      <c r="G32" s="105" t="s">
        <v>153</v>
      </c>
      <c r="H32" s="106" t="s">
        <v>41</v>
      </c>
      <c r="I32" s="99">
        <v>18.2</v>
      </c>
      <c r="J32" s="43">
        <v>18</v>
      </c>
      <c r="K32" s="98" t="s">
        <v>189</v>
      </c>
    </row>
    <row r="33" spans="1:11" ht="30.75" thickBot="1" x14ac:dyDescent="0.3">
      <c r="A33" s="22" t="s">
        <v>76</v>
      </c>
      <c r="B33" s="23" t="s">
        <v>77</v>
      </c>
      <c r="C33" s="34">
        <v>220900</v>
      </c>
      <c r="D33" s="34">
        <v>220900</v>
      </c>
      <c r="E33" s="34">
        <v>220900</v>
      </c>
      <c r="F33" s="79">
        <f>E33*100/D33</f>
        <v>100</v>
      </c>
      <c r="G33" s="26" t="s">
        <v>78</v>
      </c>
      <c r="H33" s="27" t="s">
        <v>12</v>
      </c>
      <c r="I33" s="25" t="s">
        <v>28</v>
      </c>
      <c r="J33" s="79">
        <v>6</v>
      </c>
      <c r="K33" s="101" t="s">
        <v>181</v>
      </c>
    </row>
    <row r="34" spans="1:11" ht="30.75" thickBot="1" x14ac:dyDescent="0.3">
      <c r="A34" s="22" t="s">
        <v>79</v>
      </c>
      <c r="B34" s="23" t="s">
        <v>80</v>
      </c>
      <c r="C34" s="34">
        <v>71611</v>
      </c>
      <c r="D34" s="34">
        <v>71611</v>
      </c>
      <c r="E34" s="34">
        <v>71502.23</v>
      </c>
      <c r="F34" s="79">
        <f t="shared" ref="F34:F37" si="2">E34*100/D34</f>
        <v>99.848109927245815</v>
      </c>
      <c r="G34" s="26" t="s">
        <v>52</v>
      </c>
      <c r="H34" s="27" t="s">
        <v>41</v>
      </c>
      <c r="I34" s="25" t="s">
        <v>42</v>
      </c>
      <c r="J34" s="79">
        <v>100</v>
      </c>
      <c r="K34" s="101" t="s">
        <v>180</v>
      </c>
    </row>
    <row r="35" spans="1:11" ht="30" x14ac:dyDescent="0.25">
      <c r="A35" s="22" t="s">
        <v>81</v>
      </c>
      <c r="B35" s="23" t="s">
        <v>82</v>
      </c>
      <c r="C35" s="34">
        <v>35800</v>
      </c>
      <c r="D35" s="34">
        <v>35800</v>
      </c>
      <c r="E35" s="34">
        <v>35729.550000000003</v>
      </c>
      <c r="F35" s="79">
        <f t="shared" si="2"/>
        <v>99.803212290502813</v>
      </c>
      <c r="G35" s="26" t="s">
        <v>52</v>
      </c>
      <c r="H35" s="27" t="s">
        <v>41</v>
      </c>
      <c r="I35" s="25" t="s">
        <v>42</v>
      </c>
      <c r="J35" s="79">
        <v>100</v>
      </c>
      <c r="K35" s="101" t="s">
        <v>180</v>
      </c>
    </row>
    <row r="36" spans="1:11" ht="30.75" thickBot="1" x14ac:dyDescent="0.3">
      <c r="A36" s="22" t="s">
        <v>83</v>
      </c>
      <c r="B36" s="23" t="s">
        <v>84</v>
      </c>
      <c r="C36" s="34">
        <v>100000</v>
      </c>
      <c r="D36" s="34">
        <v>100000</v>
      </c>
      <c r="E36" s="34">
        <v>99996.43</v>
      </c>
      <c r="F36" s="79">
        <f t="shared" si="2"/>
        <v>99.996430000000004</v>
      </c>
      <c r="G36" s="26" t="s">
        <v>52</v>
      </c>
      <c r="H36" s="27" t="s">
        <v>41</v>
      </c>
      <c r="I36" s="25" t="s">
        <v>42</v>
      </c>
      <c r="J36" s="79">
        <v>100</v>
      </c>
      <c r="K36" s="101" t="s">
        <v>180</v>
      </c>
    </row>
    <row r="37" spans="1:11" ht="45.75" thickBot="1" x14ac:dyDescent="0.3">
      <c r="A37" s="111" t="s">
        <v>85</v>
      </c>
      <c r="B37" s="112" t="s">
        <v>86</v>
      </c>
      <c r="C37" s="113">
        <v>270000</v>
      </c>
      <c r="D37" s="113">
        <v>15000</v>
      </c>
      <c r="E37" s="113">
        <v>11180.4</v>
      </c>
      <c r="F37" s="114">
        <f t="shared" si="2"/>
        <v>74.536000000000001</v>
      </c>
      <c r="G37" s="115" t="s">
        <v>52</v>
      </c>
      <c r="H37" s="116" t="s">
        <v>41</v>
      </c>
      <c r="I37" s="117" t="s">
        <v>42</v>
      </c>
      <c r="J37" s="114">
        <v>5</v>
      </c>
      <c r="K37" s="118" t="s">
        <v>182</v>
      </c>
    </row>
    <row r="38" spans="1:11" ht="15.75" thickBot="1" x14ac:dyDescent="0.3">
      <c r="A38" s="10" t="s">
        <v>87</v>
      </c>
      <c r="B38" s="11" t="s">
        <v>88</v>
      </c>
      <c r="C38" s="12">
        <f>C39+C49</f>
        <v>473030</v>
      </c>
      <c r="D38" s="12">
        <f>D39+D49</f>
        <v>280180</v>
      </c>
      <c r="E38" s="12">
        <f>E39+E49</f>
        <v>253070.16</v>
      </c>
      <c r="F38" s="78">
        <f>E38*100/D38</f>
        <v>90.324134484973939</v>
      </c>
      <c r="G38" s="14"/>
      <c r="H38" s="15"/>
      <c r="I38" s="13"/>
      <c r="J38" s="13"/>
      <c r="K38" s="16"/>
    </row>
    <row r="39" spans="1:11" ht="45.75" thickBot="1" x14ac:dyDescent="0.3">
      <c r="A39" s="17" t="s">
        <v>89</v>
      </c>
      <c r="B39" s="18" t="s">
        <v>90</v>
      </c>
      <c r="C39" s="19">
        <f>SUM(C40:C48)</f>
        <v>205000</v>
      </c>
      <c r="D39" s="19">
        <f>SUM(D40:D48)</f>
        <v>37500</v>
      </c>
      <c r="E39" s="19">
        <f>SUM(E40:E48)</f>
        <v>10396.6</v>
      </c>
      <c r="F39" s="43">
        <f>E39*100/D39</f>
        <v>27.724266666666665</v>
      </c>
      <c r="G39" s="105" t="s">
        <v>154</v>
      </c>
      <c r="H39" s="106" t="s">
        <v>12</v>
      </c>
      <c r="I39" s="99">
        <v>2</v>
      </c>
      <c r="J39" s="99">
        <v>2</v>
      </c>
      <c r="K39" s="108" t="s">
        <v>208</v>
      </c>
    </row>
    <row r="40" spans="1:11" ht="45.75" thickBot="1" x14ac:dyDescent="0.3">
      <c r="A40" s="22" t="s">
        <v>91</v>
      </c>
      <c r="B40" s="23" t="s">
        <v>92</v>
      </c>
      <c r="C40" s="34">
        <v>5000</v>
      </c>
      <c r="D40" s="34">
        <v>5000</v>
      </c>
      <c r="E40" s="34">
        <v>5000</v>
      </c>
      <c r="F40" s="79">
        <f>E40*100/D40</f>
        <v>100</v>
      </c>
      <c r="G40" s="26" t="s">
        <v>93</v>
      </c>
      <c r="H40" s="27" t="s">
        <v>12</v>
      </c>
      <c r="I40" s="25" t="s">
        <v>38</v>
      </c>
      <c r="J40" s="79">
        <v>2</v>
      </c>
      <c r="K40" s="101" t="s">
        <v>209</v>
      </c>
    </row>
    <row r="41" spans="1:11" ht="45.75" thickBot="1" x14ac:dyDescent="0.3">
      <c r="A41" s="121" t="s">
        <v>94</v>
      </c>
      <c r="B41" s="122" t="s">
        <v>95</v>
      </c>
      <c r="C41" s="123">
        <v>1300</v>
      </c>
      <c r="D41" s="123">
        <v>0</v>
      </c>
      <c r="E41" s="123">
        <v>0</v>
      </c>
      <c r="F41" s="124">
        <v>0</v>
      </c>
      <c r="G41" s="125" t="s">
        <v>96</v>
      </c>
      <c r="H41" s="126" t="s">
        <v>12</v>
      </c>
      <c r="I41" s="127" t="s">
        <v>49</v>
      </c>
      <c r="J41" s="124">
        <v>0</v>
      </c>
      <c r="K41" s="128" t="s">
        <v>183</v>
      </c>
    </row>
    <row r="42" spans="1:11" ht="181.5" customHeight="1" thickBot="1" x14ac:dyDescent="0.3">
      <c r="A42" s="111" t="s">
        <v>97</v>
      </c>
      <c r="B42" s="112" t="s">
        <v>98</v>
      </c>
      <c r="C42" s="113">
        <v>143300</v>
      </c>
      <c r="D42" s="113">
        <v>26000</v>
      </c>
      <c r="E42" s="113">
        <v>5396.6</v>
      </c>
      <c r="F42" s="114">
        <f t="shared" ref="F42:F44" si="3">E42*100/D42</f>
        <v>20.756153846153847</v>
      </c>
      <c r="G42" s="115" t="s">
        <v>52</v>
      </c>
      <c r="H42" s="116" t="s">
        <v>41</v>
      </c>
      <c r="I42" s="117" t="s">
        <v>65</v>
      </c>
      <c r="J42" s="119">
        <v>2</v>
      </c>
      <c r="K42" s="120" t="s">
        <v>195</v>
      </c>
    </row>
    <row r="43" spans="1:11" ht="90.75" thickBot="1" x14ac:dyDescent="0.3">
      <c r="A43" s="111" t="s">
        <v>99</v>
      </c>
      <c r="B43" s="112" t="s">
        <v>100</v>
      </c>
      <c r="C43" s="113">
        <v>900</v>
      </c>
      <c r="D43" s="113">
        <v>0</v>
      </c>
      <c r="E43" s="113">
        <v>0</v>
      </c>
      <c r="F43" s="114">
        <v>0</v>
      </c>
      <c r="G43" s="115" t="s">
        <v>52</v>
      </c>
      <c r="H43" s="116" t="s">
        <v>41</v>
      </c>
      <c r="I43" s="117" t="s">
        <v>65</v>
      </c>
      <c r="J43" s="114">
        <v>5</v>
      </c>
      <c r="K43" s="120" t="s">
        <v>210</v>
      </c>
    </row>
    <row r="44" spans="1:11" ht="62.25" customHeight="1" thickBot="1" x14ac:dyDescent="0.3">
      <c r="A44" s="111" t="s">
        <v>101</v>
      </c>
      <c r="B44" s="112" t="s">
        <v>102</v>
      </c>
      <c r="C44" s="113">
        <v>54500</v>
      </c>
      <c r="D44" s="113">
        <v>6500</v>
      </c>
      <c r="E44" s="113">
        <v>0</v>
      </c>
      <c r="F44" s="114">
        <f t="shared" si="3"/>
        <v>0</v>
      </c>
      <c r="G44" s="115" t="s">
        <v>52</v>
      </c>
      <c r="H44" s="116" t="s">
        <v>41</v>
      </c>
      <c r="I44" s="117" t="s">
        <v>39</v>
      </c>
      <c r="J44" s="114">
        <v>0</v>
      </c>
      <c r="K44" s="118" t="s">
        <v>196</v>
      </c>
    </row>
    <row r="45" spans="1:11" ht="45.75" hidden="1" thickBot="1" x14ac:dyDescent="0.3">
      <c r="A45" s="22" t="s">
        <v>103</v>
      </c>
      <c r="B45" s="23" t="s">
        <v>104</v>
      </c>
      <c r="C45" s="34">
        <v>0</v>
      </c>
      <c r="D45" s="34">
        <v>0</v>
      </c>
      <c r="E45" s="34">
        <v>0</v>
      </c>
      <c r="F45" s="79"/>
      <c r="G45" s="26" t="s">
        <v>52</v>
      </c>
      <c r="H45" s="27" t="s">
        <v>41</v>
      </c>
      <c r="I45" s="25" t="s">
        <v>39</v>
      </c>
      <c r="J45" s="79">
        <v>0</v>
      </c>
      <c r="K45" s="101" t="s">
        <v>186</v>
      </c>
    </row>
    <row r="46" spans="1:11" ht="45.75" hidden="1" thickBot="1" x14ac:dyDescent="0.3">
      <c r="A46" s="22" t="s">
        <v>105</v>
      </c>
      <c r="B46" s="23" t="s">
        <v>106</v>
      </c>
      <c r="C46" s="34">
        <v>0</v>
      </c>
      <c r="D46" s="34">
        <v>0</v>
      </c>
      <c r="E46" s="34">
        <v>0</v>
      </c>
      <c r="F46" s="79"/>
      <c r="G46" s="26" t="s">
        <v>52</v>
      </c>
      <c r="H46" s="27" t="s">
        <v>41</v>
      </c>
      <c r="I46" s="25" t="s">
        <v>39</v>
      </c>
      <c r="J46" s="79">
        <v>0</v>
      </c>
      <c r="K46" s="101" t="s">
        <v>186</v>
      </c>
    </row>
    <row r="47" spans="1:11" ht="45.75" hidden="1" thickBot="1" x14ac:dyDescent="0.3">
      <c r="A47" s="22" t="s">
        <v>107</v>
      </c>
      <c r="B47" s="23" t="s">
        <v>108</v>
      </c>
      <c r="C47" s="34">
        <v>0</v>
      </c>
      <c r="D47" s="34">
        <v>0</v>
      </c>
      <c r="E47" s="34">
        <v>0</v>
      </c>
      <c r="F47" s="79"/>
      <c r="G47" s="26" t="s">
        <v>52</v>
      </c>
      <c r="H47" s="27" t="s">
        <v>41</v>
      </c>
      <c r="I47" s="25" t="s">
        <v>39</v>
      </c>
      <c r="J47" s="79">
        <v>0</v>
      </c>
      <c r="K47" s="101" t="s">
        <v>186</v>
      </c>
    </row>
    <row r="48" spans="1:11" ht="60.75" hidden="1" thickBot="1" x14ac:dyDescent="0.3">
      <c r="A48" s="22" t="s">
        <v>109</v>
      </c>
      <c r="B48" s="23" t="s">
        <v>110</v>
      </c>
      <c r="C48" s="34">
        <v>0</v>
      </c>
      <c r="D48" s="34">
        <v>0</v>
      </c>
      <c r="E48" s="34">
        <v>0</v>
      </c>
      <c r="F48" s="79"/>
      <c r="G48" s="26" t="s">
        <v>52</v>
      </c>
      <c r="H48" s="27" t="s">
        <v>41</v>
      </c>
      <c r="I48" s="25" t="s">
        <v>39</v>
      </c>
      <c r="J48" s="79">
        <v>0</v>
      </c>
      <c r="K48" s="104" t="s">
        <v>188</v>
      </c>
    </row>
    <row r="49" spans="1:11" ht="74.25" customHeight="1" x14ac:dyDescent="0.25">
      <c r="A49" s="17" t="s">
        <v>111</v>
      </c>
      <c r="B49" s="18" t="s">
        <v>112</v>
      </c>
      <c r="C49" s="19">
        <f>SUM(C52:C55)</f>
        <v>268030</v>
      </c>
      <c r="D49" s="19">
        <f>SUM(D52:D55)</f>
        <v>242680</v>
      </c>
      <c r="E49" s="19">
        <f>SUM(E52:E55)</f>
        <v>242673.56</v>
      </c>
      <c r="F49" s="43">
        <f>E49*100/D49</f>
        <v>99.99734629965387</v>
      </c>
      <c r="G49" s="105" t="s">
        <v>173</v>
      </c>
      <c r="H49" s="106" t="s">
        <v>12</v>
      </c>
      <c r="I49" s="99">
        <v>100</v>
      </c>
      <c r="J49" s="107">
        <v>159.32</v>
      </c>
      <c r="K49" s="98" t="s">
        <v>190</v>
      </c>
    </row>
    <row r="50" spans="1:11" x14ac:dyDescent="0.25">
      <c r="A50" s="53"/>
      <c r="B50" s="54"/>
      <c r="C50" s="55"/>
      <c r="D50" s="55"/>
      <c r="E50" s="55"/>
      <c r="F50" s="84"/>
      <c r="G50" s="56" t="s">
        <v>155</v>
      </c>
      <c r="H50" s="57" t="s">
        <v>12</v>
      </c>
      <c r="I50" s="58">
        <v>4</v>
      </c>
      <c r="J50" s="58">
        <v>9</v>
      </c>
      <c r="K50" s="59" t="s">
        <v>156</v>
      </c>
    </row>
    <row r="51" spans="1:11" ht="78.75" customHeight="1" thickBot="1" x14ac:dyDescent="0.3">
      <c r="A51" s="44"/>
      <c r="B51" s="45"/>
      <c r="C51" s="46"/>
      <c r="D51" s="46"/>
      <c r="E51" s="46"/>
      <c r="F51" s="83"/>
      <c r="G51" s="47" t="s">
        <v>157</v>
      </c>
      <c r="H51" s="48" t="s">
        <v>12</v>
      </c>
      <c r="I51" s="60">
        <v>450</v>
      </c>
      <c r="J51" s="60">
        <v>1245</v>
      </c>
      <c r="K51" s="61" t="s">
        <v>191</v>
      </c>
    </row>
    <row r="52" spans="1:11" ht="30.75" thickBot="1" x14ac:dyDescent="0.3">
      <c r="A52" s="22" t="s">
        <v>113</v>
      </c>
      <c r="B52" s="23" t="s">
        <v>114</v>
      </c>
      <c r="C52" s="34">
        <v>233530</v>
      </c>
      <c r="D52" s="34">
        <v>233530</v>
      </c>
      <c r="E52" s="34">
        <v>233530</v>
      </c>
      <c r="F52" s="79">
        <f>E52*100/D52</f>
        <v>100</v>
      </c>
      <c r="G52" s="26" t="s">
        <v>93</v>
      </c>
      <c r="H52" s="27" t="s">
        <v>12</v>
      </c>
      <c r="I52" s="25" t="s">
        <v>38</v>
      </c>
      <c r="J52" s="79">
        <v>2</v>
      </c>
      <c r="K52" s="101" t="s">
        <v>197</v>
      </c>
    </row>
    <row r="53" spans="1:11" ht="45" x14ac:dyDescent="0.25">
      <c r="A53" s="22" t="s">
        <v>115</v>
      </c>
      <c r="B53" s="23" t="s">
        <v>116</v>
      </c>
      <c r="C53" s="34">
        <v>500</v>
      </c>
      <c r="D53" s="34">
        <v>150</v>
      </c>
      <c r="E53" s="34">
        <v>150</v>
      </c>
      <c r="F53" s="79">
        <f t="shared" ref="F53:F55" si="4">E53*100/D53</f>
        <v>100</v>
      </c>
      <c r="G53" s="26" t="s">
        <v>117</v>
      </c>
      <c r="H53" s="27" t="s">
        <v>118</v>
      </c>
      <c r="I53" s="25" t="s">
        <v>38</v>
      </c>
      <c r="J53" s="79">
        <v>2</v>
      </c>
      <c r="K53" s="101" t="s">
        <v>211</v>
      </c>
    </row>
    <row r="54" spans="1:11" ht="30.75" thickBot="1" x14ac:dyDescent="0.3">
      <c r="A54" s="22" t="s">
        <v>119</v>
      </c>
      <c r="B54" s="23" t="s">
        <v>120</v>
      </c>
      <c r="C54" s="34">
        <v>4000</v>
      </c>
      <c r="D54" s="34">
        <v>4000</v>
      </c>
      <c r="E54" s="34">
        <v>3993.56</v>
      </c>
      <c r="F54" s="79">
        <f t="shared" si="4"/>
        <v>99.838999999999999</v>
      </c>
      <c r="G54" s="26" t="s">
        <v>121</v>
      </c>
      <c r="H54" s="27" t="s">
        <v>41</v>
      </c>
      <c r="I54" s="25" t="s">
        <v>42</v>
      </c>
      <c r="J54" s="79">
        <v>100</v>
      </c>
      <c r="K54" s="101" t="s">
        <v>212</v>
      </c>
    </row>
    <row r="55" spans="1:11" ht="75.75" thickBot="1" x14ac:dyDescent="0.3">
      <c r="A55" s="35" t="s">
        <v>122</v>
      </c>
      <c r="B55" s="36" t="s">
        <v>123</v>
      </c>
      <c r="C55" s="37">
        <v>30000</v>
      </c>
      <c r="D55" s="37">
        <v>5000</v>
      </c>
      <c r="E55" s="37">
        <v>5000</v>
      </c>
      <c r="F55" s="90">
        <f t="shared" si="4"/>
        <v>100</v>
      </c>
      <c r="G55" s="39" t="s">
        <v>124</v>
      </c>
      <c r="H55" s="40" t="s">
        <v>41</v>
      </c>
      <c r="I55" s="38" t="s">
        <v>65</v>
      </c>
      <c r="J55" s="109">
        <v>10</v>
      </c>
      <c r="K55" s="110" t="s">
        <v>213</v>
      </c>
    </row>
    <row r="56" spans="1:11" x14ac:dyDescent="0.25">
      <c r="A56" s="62"/>
      <c r="B56" s="62" t="s">
        <v>125</v>
      </c>
      <c r="C56" s="63">
        <f>C57+C59+C61+C63+C65</f>
        <v>1937486</v>
      </c>
      <c r="D56" s="63">
        <f>D57+D59+D61+D63+D65</f>
        <v>1339124.8199999998</v>
      </c>
      <c r="E56" s="71">
        <f>E57+E59+E61+E63+E65</f>
        <v>1276846.6400000001</v>
      </c>
      <c r="F56" s="89">
        <f>E56*100/D56</f>
        <v>95.349337188746929</v>
      </c>
    </row>
    <row r="57" spans="1:11" ht="30" x14ac:dyDescent="0.25">
      <c r="A57" s="29"/>
      <c r="B57" s="29" t="s">
        <v>126</v>
      </c>
      <c r="C57" s="41">
        <f>SUM(C58:C58)</f>
        <v>861375</v>
      </c>
      <c r="D57" s="41">
        <f>SUM(D58:D58)</f>
        <v>833313.82</v>
      </c>
      <c r="E57" s="72">
        <f>SUM(E58:E58)</f>
        <v>832141.43</v>
      </c>
      <c r="F57" s="85">
        <f>E57*100/D57</f>
        <v>99.859309905600753</v>
      </c>
    </row>
    <row r="58" spans="1:11" hidden="1" x14ac:dyDescent="0.25">
      <c r="A58" s="29"/>
      <c r="B58" s="29" t="s">
        <v>127</v>
      </c>
      <c r="C58" s="30">
        <v>861375</v>
      </c>
      <c r="D58" s="30">
        <v>833313.82</v>
      </c>
      <c r="E58" s="73">
        <v>832141.43</v>
      </c>
      <c r="F58" s="85">
        <f t="shared" ref="F58:F65" si="5">E58*100/D58</f>
        <v>99.859309905600753</v>
      </c>
    </row>
    <row r="59" spans="1:11" x14ac:dyDescent="0.25">
      <c r="A59" s="29"/>
      <c r="B59" s="29" t="s">
        <v>128</v>
      </c>
      <c r="C59" s="41">
        <f>SUM(C60:C60)</f>
        <v>220900</v>
      </c>
      <c r="D59" s="41">
        <f>SUM(D60:D60)</f>
        <v>220900</v>
      </c>
      <c r="E59" s="72">
        <f>SUM(E60:E60)</f>
        <v>220900</v>
      </c>
      <c r="F59" s="85">
        <f t="shared" si="5"/>
        <v>100</v>
      </c>
    </row>
    <row r="60" spans="1:11" ht="30" hidden="1" x14ac:dyDescent="0.25">
      <c r="A60" s="29"/>
      <c r="B60" s="29" t="s">
        <v>129</v>
      </c>
      <c r="C60" s="30">
        <v>220900</v>
      </c>
      <c r="D60" s="30">
        <v>220900</v>
      </c>
      <c r="E60" s="73">
        <v>220900</v>
      </c>
      <c r="F60" s="85">
        <f t="shared" si="5"/>
        <v>100</v>
      </c>
    </row>
    <row r="61" spans="1:11" ht="30" x14ac:dyDescent="0.25">
      <c r="A61" s="29"/>
      <c r="B61" s="29" t="s">
        <v>130</v>
      </c>
      <c r="C61" s="41">
        <f>SUM(C62:C62)</f>
        <v>315300</v>
      </c>
      <c r="D61" s="41">
        <f>SUM(D62:D62)</f>
        <v>0</v>
      </c>
      <c r="E61" s="72">
        <f>SUM(E62:E62)</f>
        <v>0</v>
      </c>
      <c r="F61" s="85">
        <v>0</v>
      </c>
    </row>
    <row r="62" spans="1:11" hidden="1" x14ac:dyDescent="0.25">
      <c r="A62" s="29"/>
      <c r="B62" s="29" t="s">
        <v>131</v>
      </c>
      <c r="C62" s="30">
        <v>315300</v>
      </c>
      <c r="D62" s="30">
        <v>0</v>
      </c>
      <c r="E62" s="73">
        <v>0</v>
      </c>
      <c r="F62" s="85" t="e">
        <f t="shared" si="5"/>
        <v>#DIV/0!</v>
      </c>
    </row>
    <row r="63" spans="1:11" x14ac:dyDescent="0.25">
      <c r="A63" s="29"/>
      <c r="B63" s="29" t="s">
        <v>132</v>
      </c>
      <c r="C63" s="41">
        <f>SUM(C64:C64)</f>
        <v>269911</v>
      </c>
      <c r="D63" s="41">
        <f>SUM(D64:D64)</f>
        <v>269911</v>
      </c>
      <c r="E63" s="72">
        <f>SUM(E64:E64)</f>
        <v>212624.81</v>
      </c>
      <c r="F63" s="85">
        <f t="shared" si="5"/>
        <v>78.775896499216415</v>
      </c>
    </row>
    <row r="64" spans="1:11" hidden="1" x14ac:dyDescent="0.25">
      <c r="A64" s="29"/>
      <c r="B64" s="29" t="s">
        <v>133</v>
      </c>
      <c r="C64" s="30">
        <v>269911</v>
      </c>
      <c r="D64" s="30">
        <v>269911</v>
      </c>
      <c r="E64" s="73">
        <v>212624.81</v>
      </c>
      <c r="F64" s="85">
        <f t="shared" si="5"/>
        <v>78.775896499216415</v>
      </c>
    </row>
    <row r="65" spans="1:6" x14ac:dyDescent="0.25">
      <c r="A65" s="29"/>
      <c r="B65" s="29" t="s">
        <v>134</v>
      </c>
      <c r="C65" s="41">
        <f>SUM(C66:C66)</f>
        <v>270000</v>
      </c>
      <c r="D65" s="41">
        <f>SUM(D66:D66)</f>
        <v>15000</v>
      </c>
      <c r="E65" s="72">
        <f>SUM(E66:E66)</f>
        <v>11180.4</v>
      </c>
      <c r="F65" s="85">
        <f t="shared" si="5"/>
        <v>74.536000000000001</v>
      </c>
    </row>
    <row r="66" spans="1:6" hidden="1" x14ac:dyDescent="0.25">
      <c r="A66" s="29"/>
      <c r="B66" s="29" t="s">
        <v>135</v>
      </c>
      <c r="C66" s="30">
        <v>270000</v>
      </c>
      <c r="D66" s="30">
        <v>15000</v>
      </c>
      <c r="E66" s="73">
        <v>11180.4</v>
      </c>
      <c r="F66" s="85"/>
    </row>
    <row r="67" spans="1:6" ht="28.5" x14ac:dyDescent="0.25">
      <c r="A67" s="64"/>
      <c r="B67" s="65" t="s">
        <v>136</v>
      </c>
      <c r="C67" s="66">
        <f>SUM(C56:C56)</f>
        <v>1937486</v>
      </c>
      <c r="D67" s="66">
        <f>SUM(D56:D56)</f>
        <v>1339124.8199999998</v>
      </c>
      <c r="E67" s="74">
        <f>SUM(E56:E56)</f>
        <v>1276846.6400000001</v>
      </c>
      <c r="F67" s="86">
        <f>E67*100/D67</f>
        <v>95.349337188746929</v>
      </c>
    </row>
    <row r="68" spans="1:6" x14ac:dyDescent="0.25">
      <c r="A68" s="69"/>
      <c r="B68" s="69" t="s">
        <v>137</v>
      </c>
      <c r="C68" s="70">
        <v>0</v>
      </c>
      <c r="D68" s="70">
        <v>0</v>
      </c>
      <c r="E68" s="75">
        <v>0</v>
      </c>
      <c r="F68" s="87"/>
    </row>
    <row r="69" spans="1:6" x14ac:dyDescent="0.25">
      <c r="A69" s="67"/>
      <c r="B69" s="67" t="s">
        <v>138</v>
      </c>
      <c r="C69" s="68">
        <v>378700</v>
      </c>
      <c r="D69" s="68">
        <v>62500</v>
      </c>
      <c r="E69" s="76">
        <v>5396.6</v>
      </c>
      <c r="F69" s="88">
        <f>E69*100/D69</f>
        <v>8.6345600000000005</v>
      </c>
    </row>
  </sheetData>
  <mergeCells count="12">
    <mergeCell ref="A3:A5"/>
    <mergeCell ref="B3:B5"/>
    <mergeCell ref="C3:C5"/>
    <mergeCell ref="D3:D5"/>
    <mergeCell ref="E3:E5"/>
    <mergeCell ref="K3:K5"/>
    <mergeCell ref="G4:G5"/>
    <mergeCell ref="H4:H5"/>
    <mergeCell ref="I4:J4"/>
    <mergeCell ref="B1:G1"/>
    <mergeCell ref="F3:F5"/>
    <mergeCell ref="G3:J3"/>
  </mergeCells>
  <pageMargins left="0.4" right="0.4" top="0.4" bottom="0.4" header="0.4" footer="0.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Aprašymas</vt:lpstr>
      <vt:lpstr>Programos ataskaita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loreta kinciuviene</dc:creator>
  <cp:lastModifiedBy>vartotojas</cp:lastModifiedBy>
  <dcterms:created xsi:type="dcterms:W3CDTF">2026-02-18T11:28:04Z</dcterms:created>
  <dcterms:modified xsi:type="dcterms:W3CDTF">2026-04-14T13:07:07Z</dcterms:modified>
</cp:coreProperties>
</file>